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3"/>
  </bookViews>
  <sheets>
    <sheet name="доходы" sheetId="1" r:id="rId1"/>
    <sheet name="ведомственная стр-ра" sheetId="2" r:id="rId2"/>
    <sheet name="разделы-подразделы" sheetId="3" r:id="rId3"/>
    <sheet name="дефицит" sheetId="4" r:id="rId4"/>
  </sheets>
  <definedNames>
    <definedName name="_xlnm._FilterDatabase" localSheetId="1" hidden="1">'ведомственная стр-ра'!$E$7:$H$177</definedName>
    <definedName name="_xlnm._FilterDatabase" localSheetId="2" hidden="1">'разделы-подразделы'!$E$7:$G$171</definedName>
  </definedNames>
  <calcPr fullCalcOnLoad="1"/>
</workbook>
</file>

<file path=xl/sharedStrings.xml><?xml version="1.0" encoding="utf-8"?>
<sst xmlns="http://schemas.openxmlformats.org/spreadsheetml/2006/main" count="1010" uniqueCount="299">
  <si>
    <t xml:space="preserve"> </t>
  </si>
  <si>
    <t>000 2 00 00000 00 0000 000</t>
  </si>
  <si>
    <t>БЕЗВОЗМЕЗДНЫЕ ПОСТУПЛЕНИЯ</t>
  </si>
  <si>
    <t>000 2 02 00000 00 0000 000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</si>
  <si>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</si>
  <si>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</si>
  <si>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</si>
  <si>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БЕЗВОЗМЕЗДНЫЕ ПОСТУПЛЕНИЯ ОТ ДРУГИХ БЮДЖЕТОВ БЮДЖЕТНОЙ СИСТЕМЫ РОССИЙСКОЙ ФЕДЕРАЦИИ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</si>
  <si>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</si>
  <si>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Код</t>
  </si>
  <si>
    <t>Наименование  кода дохода бюджета</t>
  </si>
  <si>
    <t>000 1 00 00000 00 0000 000</t>
  </si>
  <si>
    <t>НАЛОГОВЫЕ И НЕНАЛОГОВЫЕ ДОХОДЫ</t>
  </si>
  <si>
    <t>Субвенции бюджетам внутригородских муниципальных образований городов федерального значения  на выполнение передаваемых полномочий субъектов Российской Федерации</t>
  </si>
  <si>
    <t>Субвенции бюджетам бюджетной системы Российской Федерации</t>
  </si>
  <si>
    <t>984 2 02 30027 03 0200 150</t>
  </si>
  <si>
    <t>984 2 02 30027 03 0100 150</t>
  </si>
  <si>
    <t>984 2 02 30027 03 0000 150</t>
  </si>
  <si>
    <t>000 2 02 30027 00 0000 150</t>
  </si>
  <si>
    <t>984 2 02 30024 03 0200 150</t>
  </si>
  <si>
    <t>984 2 02 30024 03 0100 150</t>
  </si>
  <si>
    <t>984 2 02 30024 03 0000 150</t>
  </si>
  <si>
    <t>000 2 02 30024 00 0000 150</t>
  </si>
  <si>
    <t>000 2 02 30000 00 0000 150</t>
  </si>
  <si>
    <t>000 1 01 00000 00 0000 000</t>
  </si>
  <si>
    <t>НАЛОГИ НА ПРИБЫЛЬ, ДОХОДЫ</t>
  </si>
  <si>
    <t xml:space="preserve">000 1 01 02000 01 0000 110
</t>
  </si>
  <si>
    <t>Налог на доходы с физических лиц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</si>
  <si>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</si>
  <si>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>182 1 01 02010 01 0000 110</t>
  </si>
  <si>
    <t xml:space="preserve">Дотации бюджетам бюджетной системы Российской Федерации
</t>
  </si>
  <si>
    <t xml:space="preserve">Дотации на выравнивание бюджетной обеспеченности
</t>
  </si>
  <si>
    <t xml:space="preserve">000 2 02 10000 00 0000 150
</t>
  </si>
  <si>
    <t xml:space="preserve">000 2 02 15001 00 0000 150
</t>
  </si>
  <si>
    <t xml:space="preserve">000 2 02 15001 03 0000 150
</t>
  </si>
  <si>
    <t>Доходы местного бюджета</t>
  </si>
  <si>
    <t>муниципального образования город Петергоф на 2023 и плановый период 2024 и 2025 годов</t>
  </si>
  <si>
    <t>Плановый период</t>
  </si>
  <si>
    <t>(тыс.руб)</t>
  </si>
  <si>
    <t>Наименование</t>
  </si>
  <si>
    <t>2023 год</t>
  </si>
  <si>
    <t>ГРБС</t>
  </si>
  <si>
    <t>целевой статьи</t>
  </si>
  <si>
    <t>2024 год</t>
  </si>
  <si>
    <t>2025 год</t>
  </si>
  <si>
    <t>МУНИЦИПАЛЬНЫЙ СОВЕТ МУНИЦИПАЛЬНОГО ОБРАЗОВАНИЯ ГОРОД ПЕТЕРГОФ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</si>
  <si>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</si>
  <si>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</si>
  <si>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</si>
  <si>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</si>
  <si>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 xml:space="preserve">  </t>
  </si>
  <si>
    <t>Содержание главы муниципального образования, исполняющего полномочия председателя Муниципального Совета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</si>
  <si>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
государственными внебюджетными фондами
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</si>
  <si>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</si>
  <si>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</si>
  <si>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Содержание заместителя главы муниципального образования город Петергоф, исполняющего полномочия председателя Муниципального Совета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</si>
  <si>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</si>
  <si>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Компенсация депутатам Муниципального Совета муниципального образования город Петергоф, осуществляющим свои полномочия на непостоянной основе</t>
  </si>
  <si>
    <t>Содержание и обеспечение деятельности  Муниципального Совета муниципального образования город Петергоф</t>
  </si>
  <si>
    <t xml:space="preserve">Закупка товаров, работ и услуг для обеспечения
государственных (муниципальных) нужд
</t>
  </si>
  <si>
    <t>Другие общегосударственные вопросы</t>
  </si>
  <si>
    <t>0113</t>
  </si>
  <si>
    <t>Формирование архивных фондов Муниципального Совета муниципального образования город Петергоф</t>
  </si>
  <si>
    <t>Оплата членских взносов в Совет муниципальных образований Санкт-Петербурга</t>
  </si>
  <si>
    <t>Иные бюджетные ассигнования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</si>
  <si>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</si>
  <si>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</si>
  <si>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</si>
  <si>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</si>
  <si>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МЕСТНАЯ АДМИНИСТРАЦИЯ МУНИЦИПАЛЬНОГО ОБРАЗОВАНИЯ ГОРОД ПЕТЕРГОФ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</si>
  <si>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</si>
  <si>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</si>
  <si>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Содержание и обеспечение деятельности местной администрации муниципального образования город Петергоф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</si>
  <si>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</si>
  <si>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Резервные фонды</t>
  </si>
  <si>
    <t>0111</t>
  </si>
  <si>
    <t xml:space="preserve">Резервный фонд местной администрации </t>
  </si>
  <si>
    <t>800</t>
  </si>
  <si>
    <t>Закупка товаров, работ и услуг для обеспечения государственных (муниципальных) нужд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</si>
  <si>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</si>
  <si>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 xml:space="preserve">Закупка товаров, работ и услуг для обеспечения государственных (муниципальных) нужд
</t>
  </si>
  <si>
    <t>НАЦИОНАЛЬНАЯ БЕЗОПАСНОСТЬ И ПРАВООХРАНИТЕЛЬНАЯ ДЕЯТЕЛЬНОСТЬ</t>
  </si>
  <si>
    <t>0300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</si>
  <si>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</si>
  <si>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0310</t>
  </si>
  <si>
    <t>НАЦИОНАЛЬНАЯ ЭКОНОМИКА</t>
  </si>
  <si>
    <t>0400</t>
  </si>
  <si>
    <t>Общеэкономические вопросы</t>
  </si>
  <si>
    <t>0401</t>
  </si>
  <si>
    <t>Дорожное хозяйство (дорожные фонды)</t>
  </si>
  <si>
    <t>0409</t>
  </si>
  <si>
    <t>Другие  вопросы в области национальной экономики</t>
  </si>
  <si>
    <t>0412</t>
  </si>
  <si>
    <t>Расходы на реализацию МП "Содействие развитию малого бизнеса на территории муниципального образования"</t>
  </si>
  <si>
    <t>0300000120</t>
  </si>
  <si>
    <t>ЖИЛИЩНО-КОММУНАЛЬНОЕ ХОЗЯЙСТВО</t>
  </si>
  <si>
    <t>0500</t>
  </si>
  <si>
    <t>Благоустройство</t>
  </si>
  <si>
    <t>0503</t>
  </si>
  <si>
    <t>Расходы на реализацию МП "Формирование комфортной городской среды"</t>
  </si>
  <si>
    <t>0200000160</t>
  </si>
  <si>
    <t>Финансовое обеспечение деятельности муниципального казенного учреждения муниципального образования город Петергоф "Муниципальная информационная служба"</t>
  </si>
  <si>
    <t>200</t>
  </si>
  <si>
    <t>Финансовое обеспечение деятельности муниципального казенного учреждения муниципального образования город Петергоф "Творческое объединение "Школа Канторум"</t>
  </si>
  <si>
    <t xml:space="preserve">Молодежная политика </t>
  </si>
  <si>
    <t>0707</t>
  </si>
  <si>
    <t>Расходы на реализацию МП «Проведение работ по военно-патриотическому воспитанию граждан»</t>
  </si>
  <si>
    <t>0400000190</t>
  </si>
  <si>
    <t>Другие вопросы в области образования</t>
  </si>
  <si>
    <t>0709</t>
  </si>
  <si>
    <t>Расходы на реализацию мероприятий, направленных на укрепление межнационального и межконфессионального согласия по МП «Безопасный город»</t>
  </si>
  <si>
    <t>0100000570</t>
  </si>
  <si>
    <t>Расходы на реализацию мероприятий, направленных на профилактику незаконного потребления наркотических средств и психотропных веществ, новых потенциально опасных психоактивных веществ, наркомании по МП «Здоровый Петергоф»</t>
  </si>
  <si>
    <t>0500000530</t>
  </si>
  <si>
    <t>КУЛЬТУРА,  КИНЕМАТОГРАФИЯ</t>
  </si>
  <si>
    <t>0800</t>
  </si>
  <si>
    <t>Культура</t>
  </si>
  <si>
    <t>0801</t>
  </si>
  <si>
    <t xml:space="preserve">Другие вопросы в области культуры, кинематографии
</t>
  </si>
  <si>
    <t>0804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</si>
  <si>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</si>
  <si>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</si>
  <si>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СОЦИАЛЬНАЯ ПОЛИТИКА</t>
  </si>
  <si>
    <t>Пенсионное обеспечение</t>
  </si>
  <si>
    <t>Расходы на выплату доплат к пенсии лицам, замещавшим муниципальные должности в ОМСУ города Петергофа</t>
  </si>
  <si>
    <t xml:space="preserve">Социальное обеспечение и иные выплаты населению
</t>
  </si>
  <si>
    <t>300</t>
  </si>
  <si>
    <t>Расходы на выплату пенсии за выслугу лет лицам, замещавшим должности муниципальной службы в ОМСУ города Петергофа</t>
  </si>
  <si>
    <t>Социальное обеспечение населения</t>
  </si>
  <si>
    <t xml:space="preserve">Расходы на выплату доплат к пенсии лицам, замещавшим должности муниципальной службы в ОМСУ города Петергофа   </t>
  </si>
  <si>
    <t>Охрана семьи и детства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</si>
  <si>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</si>
  <si>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</si>
  <si>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ФИЗИЧЕСКАЯ КУЛЬТУРА И СПОРТ</t>
  </si>
  <si>
    <t>1100</t>
  </si>
  <si>
    <t>Массовый спорт</t>
  </si>
  <si>
    <t>1102</t>
  </si>
  <si>
    <t>Финансовое обеспечение деятельности муниципального казенного учреждения муниципального образования город Петергоф "Спортивно-оздоровительный центр"</t>
  </si>
  <si>
    <t>СРЕДСТВА МАССОВОЙ ИНФОРМАЦИИ</t>
  </si>
  <si>
    <t>Периодическая печать и издательства</t>
  </si>
  <si>
    <t>1202</t>
  </si>
  <si>
    <t xml:space="preserve"> Другие вопросы в области средств массовой информации
</t>
  </si>
  <si>
    <t>1204</t>
  </si>
  <si>
    <t>Условно утвержденные расходы</t>
  </si>
  <si>
    <t>(тыс.руб.)</t>
  </si>
  <si>
    <t xml:space="preserve"> 2023 год</t>
  </si>
  <si>
    <t xml:space="preserve"> 2024 год</t>
  </si>
  <si>
    <t xml:space="preserve"> 2025 год</t>
  </si>
  <si>
    <t xml:space="preserve"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
</t>
  </si>
  <si>
    <t xml:space="preserve">Субвенции местным бюджетам на выполнение передаваемых полномочий субъектов Российской Федерации
</t>
  </si>
  <si>
    <t xml:space="preserve"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
</t>
  </si>
  <si>
    <t xml:space="preserve">Субвенции бюджетам внутригородских муниципальных образований городов федерального значения на содержание ребенка, находящегося под опекой, попечительством, а также вознаграждение, причитающееся опекуну (попечителю), приемному родителю
</t>
  </si>
  <si>
    <t>9920000010</t>
  </si>
  <si>
    <t>9920000020</t>
  </si>
  <si>
    <t>9920000021</t>
  </si>
  <si>
    <t>9920000030</t>
  </si>
  <si>
    <t>9920000071</t>
  </si>
  <si>
    <t>9920000440</t>
  </si>
  <si>
    <t>9920000180</t>
  </si>
  <si>
    <t xml:space="preserve">Расходы на организацию дополнительного профессионального образования выборных должностных лиц, муниципальных служащих Муниципального Совета
</t>
  </si>
  <si>
    <t>9920000040</t>
  </si>
  <si>
    <t>99200G0850</t>
  </si>
  <si>
    <t>9920000060</t>
  </si>
  <si>
    <t>9920000070</t>
  </si>
  <si>
    <t>9920000073</t>
  </si>
  <si>
    <t>Расходы на формирование архивных фондов органов местного самоуправления, муниципальных предприятий и учреждений</t>
  </si>
  <si>
    <t>Расходы на организацию информирования, консультирования и содействия жителям МО по вопросам создания товариществ собственников жилья, советов многоквартирных домов,формирования земельных участков, на которых расположены многоквартирные дома</t>
  </si>
  <si>
    <t>99200G0100</t>
  </si>
  <si>
    <t>Расходы на участие в реализации мер по профилактике дорожно-транспортного травматизма на территории муниципального образования</t>
  </si>
  <si>
    <t>9950000490</t>
  </si>
  <si>
    <t>Расходы на 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</si>
  <si>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9950000080</t>
  </si>
  <si>
    <t>9950000090</t>
  </si>
  <si>
    <t>Расходы на 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</si>
  <si>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9950000100</t>
  </si>
  <si>
    <t>Расходы на участие в организации и финансировании временного трудоустройства несовершеннолетних граждан в возрасте от 14 до 18 лет в свободное от учебы время</t>
  </si>
  <si>
    <t>9950000110</t>
  </si>
  <si>
    <t>Расходы на 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Санкт-Петербурга</t>
  </si>
  <si>
    <t>9930000461</t>
  </si>
  <si>
    <t>Расходы на осуществление благоустройства территории муниципального образования</t>
  </si>
  <si>
    <t>9950000131</t>
  </si>
  <si>
    <t>Расходы на осуществление работ в сфере озеленения территории зеленых насаждений общего пользования местного значения</t>
  </si>
  <si>
    <t>9950000151</t>
  </si>
  <si>
    <t>Расходы на организацию дополнительного профессионального образования  муниципальных служащих местной администрации МО г.Петергоф</t>
  </si>
  <si>
    <t>Расходы на организацию и проведение досуговых мероприятий для жителей муниципального образования город Петергоф</t>
  </si>
  <si>
    <t>Расходы на организацию и проведение местных и участие в организации и проведении городских праздничных и иных зрелищных мероприятий</t>
  </si>
  <si>
    <t>Расходы на организацию и проведение мероприятий по сохранению и развитию местных традиций и обрядов</t>
  </si>
  <si>
    <t>99200G0860</t>
  </si>
  <si>
    <t>99200G0870</t>
  </si>
  <si>
    <t>Ведомственная структура расходов местного бюджета муниципального образования город Петергоф на 2023 год и на плановый период 2024 и 2025 годов</t>
  </si>
  <si>
    <t>вид              расходов (группа)</t>
  </si>
  <si>
    <t>раздела,              подраздела</t>
  </si>
  <si>
    <t>Итого расходов:</t>
  </si>
  <si>
    <t>Расходы всего:</t>
  </si>
  <si>
    <t>Распределение бюджетных ассигнований местного бюджета муниципального образования город Петергоф на 2023 год и плановый период 2024 и 2025 годов по разделам, подразделам, целевым статьям (муниципальным программам и непрограммным направлениям деятельности) и группам видам расходов классификации расходов бюджета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</si>
  <si>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</si>
  <si>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</si>
  <si>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</si>
  <si>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</si>
  <si>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</si>
  <si>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</si>
  <si>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</si>
  <si>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</si>
  <si>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</si>
  <si>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</si>
  <si>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984 01 05 02 01 03 0000 510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</si>
  <si>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</si>
  <si>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</si>
  <si>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</si>
  <si>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</si>
  <si>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</si>
  <si>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</si>
  <si>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</si>
  <si>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984 01 05 02 01 03 0000 610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</si>
  <si>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</si>
  <si>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 xml:space="preserve">Источники финансирования дефицита местного бюджета муниципального образования город Петергоф на 2023 год и плановый период 2024 и 2025 годов
</t>
  </si>
  <si>
    <t xml:space="preserve">Функционирование высшего должностного лица субъекта Российской Федерации и муниципального образования
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</si>
  <si>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</si>
  <si>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</si>
  <si>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</si>
  <si>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Расходы на реализацию мероприятий по профилактике правонарушений по МП «Безопасный город»</t>
  </si>
  <si>
    <t>0100000510</t>
  </si>
  <si>
    <t>Расходы на реализацию мероприятий по профилактике терроризма и экстремизма, а также в минимизации и (или) ликвидации последствий проявления терроризма по МП «Безопасный город»</t>
  </si>
  <si>
    <t>0100000520</t>
  </si>
  <si>
    <t>02000SP001</t>
  </si>
  <si>
    <t>02000SP002</t>
  </si>
  <si>
    <t>Исполнение судебных актов судебных органов</t>
  </si>
  <si>
    <t>9920000079</t>
  </si>
  <si>
    <t>9950000167</t>
  </si>
  <si>
    <t>02000MP002</t>
  </si>
  <si>
    <t>02000MP001</t>
  </si>
  <si>
    <t>Приложение №1 к Решению МС МО г.Петергоф от ___.___.2023 года №_____</t>
  </si>
  <si>
    <t>&lt;&lt; Приложение  №1 к Решению МС МО г.Петергоф от 16.12.2022 года № 56</t>
  </si>
  <si>
    <t xml:space="preserve">000 2 02 20000 00 0000 150
</t>
  </si>
  <si>
    <t>Субсидии бюджетам бюджетной системы Российской Федерации</t>
  </si>
  <si>
    <t xml:space="preserve">000 2 02 29999 00 0000 150
</t>
  </si>
  <si>
    <t>Прочие субсидии</t>
  </si>
  <si>
    <t xml:space="preserve">000 2 02 29999 03 0000 150
</t>
  </si>
  <si>
    <t>Прочие субсидии бюджетам внутригородских муниципальных образований городов федерального значения</t>
  </si>
  <si>
    <t>Приложение №2 к Решению МС МО г.Петергоф от ___.___.2023 г № ___</t>
  </si>
  <si>
    <t>&lt;&lt; Приложение №2 к  решению МС МО г.Петергоф от 16.12.2022 №56</t>
  </si>
  <si>
    <t>Расходы на реализацию мероприятий по архитектурно-строительному проектированию и строительству объектов наружного освещения детских и спортивных площадок на внутриквартальных территориях муниципального образования</t>
  </si>
  <si>
    <t>Расходы на организацию благоустройства территории муниципального образования за счет субсидии из бюджета Санкт-Петербурга в рамках выполнения мероприятий программы "Петербургские дворы"</t>
  </si>
  <si>
    <t>Расходы на организацию благоустройства территории муниципального образования за счет местного бюджета в рамках выполнения мероприятий программы "Петербургские дворы"</t>
  </si>
  <si>
    <t>Расходы на осуществление работ в сфере озеленения на территории муниципального образования за счет субсидии из бюджета Санкт-Петербурга в рамках выполнения мероприятий программы "Петербургские дворы"</t>
  </si>
  <si>
    <t>Расходы на осуществление работ в сфере озеленения на территории муниципального образования за счет местного бюджета в рамках выполнения мероприятий программы "Петербургские дворы"</t>
  </si>
  <si>
    <t>0605</t>
  </si>
  <si>
    <t>0600</t>
  </si>
  <si>
    <t xml:space="preserve">Другие вопросы в области охраны окружающей среды
</t>
  </si>
  <si>
    <t>Расходы на реализацию мероприятий по участию в мероприятиях по охране окружающей среды в границах муниципального образования, за исключением организации и осуществления мероприятий по экологическому контролю</t>
  </si>
  <si>
    <t>99500 00170</t>
  </si>
  <si>
    <t>Расходы на размещение, содержание, включая ремонт элементов благоустройства на территории муниципального образования</t>
  </si>
  <si>
    <t>9950000132</t>
  </si>
  <si>
    <t>Приложение №3 к Решению МС Мог.Петергоф от __.___.2023 г №___</t>
  </si>
  <si>
    <t>Приложение №4 к Решению МС МО г.Петергоф от __.__.2023 №___</t>
  </si>
  <si>
    <t>&lt;&lt;Приложение №4 к Решению МС МО город Петергоф от 16.12.2022 г №56</t>
  </si>
  <si>
    <t>02000MР001</t>
  </si>
  <si>
    <t>02000MР002</t>
  </si>
  <si>
    <t>&lt;&lt;Приложение №3 к  решению МС МО г.Петергоф от 16.12.2022 №56</t>
  </si>
  <si>
    <t>000 1 13 00000 00 0000 000</t>
  </si>
  <si>
    <t>ДОХОДЫ ОТ ОКАЗАНИЯ ПЛАТНЫХ УСЛУГ И КОМПЕНСАЦИИ ЗАТРАТ ГОСУДАРСТВА</t>
  </si>
  <si>
    <t>000 1 13 02000 00 0000 130</t>
  </si>
  <si>
    <t>Доходы от  компенсации затрат государства</t>
  </si>
  <si>
    <t>000 1 13 02990 00 0000 130</t>
  </si>
  <si>
    <t>Прочие доходы от компенсации затрат государства</t>
  </si>
  <si>
    <t>000 1 13 02993 03 0000 130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</si>
  <si>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</si>
  <si>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>867 1 13 02993 03 0100 130</t>
  </si>
  <si>
    <t xml:space="preserve"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
</t>
  </si>
  <si>
    <t>984 1 13 02993 03 0200 130</t>
  </si>
  <si>
    <t>Другие виды прочих доходов от компенсации затрат бюджетов внутригородских муниципальных образований Санкт-Петербурга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</si>
  <si>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</si>
  <si>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</si>
  <si>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</si>
  <si>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</si>
  <si>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000 1 14 02033 03 0000 440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</si>
  <si>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</si>
  <si>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984 1 14 02033 03 0000 440</t>
  </si>
  <si>
    <t>000 1 16 00000 00 0000 000</t>
  </si>
  <si>
    <t>ШТРАФЫ, САНКЦИИ, ВОЗМЕЩЕНИЕ УЩЕРБА</t>
  </si>
  <si>
    <t>000 1 16 07000 00 0000 140</t>
  </si>
  <si>
    <t xml:space="preserve">000 1 16 07090 00 0000 140
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</si>
  <si>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
</t>
  </si>
  <si>
    <t xml:space="preserve">984 1 16 07090 03 0000 140
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</si>
  <si>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внутригородского муниципального образования города федерального значения
</t>
  </si>
  <si>
    <t xml:space="preserve">Расходы на 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на внутриквартальных территориях муниципального образования
</t>
  </si>
  <si>
    <t>9920000162</t>
  </si>
  <si>
    <t xml:space="preserve">ОХРАНА ОКРУЖАЮЩЕЙ СРЕДЫ
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</si>
  <si>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</si>
  <si>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984 1 16 07010 03 0000 140
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</si>
  <si>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муниципального образования города федерального значения (муниципальным заказчиком)</t>
  </si>
  <si>
    <t xml:space="preserve">000 1 16 07010 00 0000 140
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</si>
  <si>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</si>
  <si>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000 1 16 10100 03 0000 140</t>
  </si>
  <si>
    <t>Денежные взыскания, налагаемые в возмещение ущерба, причиненного в
результате незаконного или нецелевого использования бюджетных средств
(в части бюджетов внутригородских муниципальных образований городов
федерального значения)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</si>
  <si>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</si>
  <si>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 xml:space="preserve">000 1 16 10100 00 0000 140 </t>
  </si>
  <si>
    <t>Платежи в целях возмещения причиненного ущерба (убытков)</t>
  </si>
  <si>
    <t xml:space="preserve">                                                                                                                        000 1 16 10000 00 0000 140
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</si>
</sst>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%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"/>
    <numFmt numFmtId="182" formatCode="0.00_ ;[Red]\-0.00\ "/>
    <numFmt numFmtId="183" formatCode="0.0_ ;[Red]\-0.0\ "/>
    <numFmt numFmtId="184" formatCode="#,##0.0;[Red]#,##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i/>
      <sz val="11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2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justify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174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174" fontId="57" fillId="0" borderId="10" xfId="0" applyNumberFormat="1" applyFont="1" applyBorder="1" applyAlignment="1">
      <alignment/>
    </xf>
    <xf numFmtId="174" fontId="58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left" vertical="top"/>
    </xf>
    <xf numFmtId="174" fontId="59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vertical="justify"/>
    </xf>
    <xf numFmtId="174" fontId="60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vertical="justify"/>
    </xf>
    <xf numFmtId="174" fontId="6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33" borderId="10" xfId="0" applyFont="1" applyFill="1" applyBorder="1" applyAlignment="1">
      <alignment horizontal="left" vertical="top"/>
    </xf>
    <xf numFmtId="0" fontId="7" fillId="33" borderId="10" xfId="0" applyFont="1" applyFill="1" applyBorder="1" applyAlignment="1">
      <alignment vertical="justify"/>
    </xf>
    <xf numFmtId="174" fontId="7" fillId="33" borderId="10" xfId="0" applyNumberFormat="1" applyFont="1" applyFill="1" applyBorder="1" applyAlignment="1">
      <alignment/>
    </xf>
    <xf numFmtId="2" fontId="8" fillId="0" borderId="10" xfId="0" applyNumberFormat="1" applyFont="1" applyBorder="1" applyAlignment="1">
      <alignment horizontal="left" vertical="top"/>
    </xf>
    <xf numFmtId="2" fontId="7" fillId="0" borderId="10" xfId="0" applyNumberFormat="1" applyFont="1" applyBorder="1" applyAlignment="1">
      <alignment horizontal="left" vertical="top"/>
    </xf>
    <xf numFmtId="0" fontId="7" fillId="33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3" fillId="0" borderId="0" xfId="0" applyFont="1" applyAlignment="1">
      <alignment vertical="justify"/>
    </xf>
    <xf numFmtId="0" fontId="7" fillId="33" borderId="10" xfId="0" applyFont="1" applyFill="1" applyBorder="1" applyAlignment="1">
      <alignment horizontal="right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justify"/>
    </xf>
    <xf numFmtId="0" fontId="7" fillId="0" borderId="10" xfId="0" applyFont="1" applyBorder="1" applyAlignment="1">
      <alignment vertical="justify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174" fontId="8" fillId="0" borderId="10" xfId="0" applyNumberFormat="1" applyFont="1" applyBorder="1" applyAlignment="1">
      <alignment/>
    </xf>
    <xf numFmtId="174" fontId="7" fillId="0" borderId="10" xfId="0" applyNumberFormat="1" applyFont="1" applyBorder="1" applyAlignment="1">
      <alignment/>
    </xf>
    <xf numFmtId="181" fontId="10" fillId="0" borderId="0" xfId="0" applyNumberFormat="1" applyFont="1" applyAlignment="1">
      <alignment/>
    </xf>
    <xf numFmtId="174" fontId="60" fillId="33" borderId="10" xfId="0" applyNumberFormat="1" applyFont="1" applyFill="1" applyBorder="1" applyAlignment="1">
      <alignment horizontal="right" wrapText="1"/>
    </xf>
    <xf numFmtId="0" fontId="7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/>
    </xf>
    <xf numFmtId="174" fontId="9" fillId="33" borderId="10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9" fillId="0" borderId="0" xfId="0" applyFont="1" applyAlignment="1">
      <alignment vertical="justify"/>
    </xf>
    <xf numFmtId="0" fontId="8" fillId="0" borderId="10" xfId="0" applyFont="1" applyBorder="1" applyAlignment="1">
      <alignment vertical="justify" wrapText="1"/>
    </xf>
    <xf numFmtId="0" fontId="6" fillId="0" borderId="10" xfId="0" applyFont="1" applyBorder="1" applyAlignment="1">
      <alignment vertical="justify" wrapText="1"/>
    </xf>
    <xf numFmtId="0" fontId="7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vertical="justify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/>
    </xf>
    <xf numFmtId="49" fontId="3" fillId="33" borderId="10" xfId="0" applyNumberFormat="1" applyFont="1" applyFill="1" applyBorder="1" applyAlignment="1">
      <alignment horizontal="right"/>
    </xf>
    <xf numFmtId="174" fontId="3" fillId="33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174" fontId="3" fillId="33" borderId="10" xfId="0" applyNumberFormat="1" applyFont="1" applyFill="1" applyBorder="1" applyAlignment="1">
      <alignment/>
    </xf>
    <xf numFmtId="0" fontId="13" fillId="33" borderId="10" xfId="0" applyFont="1" applyFill="1" applyBorder="1" applyAlignment="1">
      <alignment horizontal="right"/>
    </xf>
    <xf numFmtId="49" fontId="13" fillId="33" borderId="10" xfId="0" applyNumberFormat="1" applyFont="1" applyFill="1" applyBorder="1" applyAlignment="1">
      <alignment horizontal="right"/>
    </xf>
    <xf numFmtId="174" fontId="13" fillId="33" borderId="10" xfId="0" applyNumberFormat="1" applyFont="1" applyFill="1" applyBorder="1" applyAlignment="1">
      <alignment horizontal="right"/>
    </xf>
    <xf numFmtId="0" fontId="13" fillId="33" borderId="10" xfId="0" applyFont="1" applyFill="1" applyBorder="1" applyAlignment="1">
      <alignment/>
    </xf>
    <xf numFmtId="0" fontId="14" fillId="33" borderId="10" xfId="0" applyFont="1" applyFill="1" applyBorder="1" applyAlignment="1">
      <alignment horizontal="right"/>
    </xf>
    <xf numFmtId="49" fontId="14" fillId="33" borderId="10" xfId="0" applyNumberFormat="1" applyFont="1" applyFill="1" applyBorder="1" applyAlignment="1">
      <alignment horizontal="right"/>
    </xf>
    <xf numFmtId="174" fontId="14" fillId="33" borderId="10" xfId="0" applyNumberFormat="1" applyFont="1" applyFill="1" applyBorder="1" applyAlignment="1">
      <alignment horizontal="right"/>
    </xf>
    <xf numFmtId="0" fontId="15" fillId="33" borderId="10" xfId="0" applyFont="1" applyFill="1" applyBorder="1" applyAlignment="1">
      <alignment horizontal="right"/>
    </xf>
    <xf numFmtId="49" fontId="15" fillId="33" borderId="10" xfId="0" applyNumberFormat="1" applyFont="1" applyFill="1" applyBorder="1" applyAlignment="1">
      <alignment horizontal="right"/>
    </xf>
    <xf numFmtId="174" fontId="15" fillId="33" borderId="10" xfId="0" applyNumberFormat="1" applyFont="1" applyFill="1" applyBorder="1" applyAlignment="1">
      <alignment horizontal="right"/>
    </xf>
    <xf numFmtId="174" fontId="16" fillId="33" borderId="10" xfId="0" applyNumberFormat="1" applyFont="1" applyFill="1" applyBorder="1" applyAlignment="1">
      <alignment horizontal="right"/>
    </xf>
    <xf numFmtId="174" fontId="17" fillId="33" borderId="10" xfId="0" applyNumberFormat="1" applyFont="1" applyFill="1" applyBorder="1" applyAlignment="1">
      <alignment horizontal="right"/>
    </xf>
    <xf numFmtId="0" fontId="61" fillId="33" borderId="10" xfId="0" applyFont="1" applyFill="1" applyBorder="1" applyAlignment="1">
      <alignment horizontal="center" vertical="justify" textRotation="90"/>
    </xf>
    <xf numFmtId="0" fontId="3" fillId="33" borderId="10" xfId="0" applyFont="1" applyFill="1" applyBorder="1" applyAlignment="1">
      <alignment horizontal="center" vertical="justify" textRotation="90"/>
    </xf>
    <xf numFmtId="0" fontId="3" fillId="33" borderId="10" xfId="0" applyFont="1" applyFill="1" applyBorder="1" applyAlignment="1">
      <alignment horizontal="center" vertical="justify" textRotation="90" wrapText="1"/>
    </xf>
    <xf numFmtId="0" fontId="14" fillId="33" borderId="10" xfId="0" applyFont="1" applyFill="1" applyBorder="1" applyAlignment="1">
      <alignment horizontal="right" vertical="justify"/>
    </xf>
    <xf numFmtId="0" fontId="14" fillId="33" borderId="10" xfId="0" applyFont="1" applyFill="1" applyBorder="1" applyAlignment="1">
      <alignment horizontal="right" vertical="justify" wrapText="1"/>
    </xf>
    <xf numFmtId="174" fontId="62" fillId="33" borderId="11" xfId="0" applyNumberFormat="1" applyFont="1" applyFill="1" applyBorder="1" applyAlignment="1">
      <alignment horizontal="right"/>
    </xf>
    <xf numFmtId="0" fontId="14" fillId="33" borderId="10" xfId="0" applyFont="1" applyFill="1" applyBorder="1" applyAlignment="1">
      <alignment/>
    </xf>
    <xf numFmtId="0" fontId="15" fillId="33" borderId="10" xfId="0" applyFont="1" applyFill="1" applyBorder="1" applyAlignment="1">
      <alignment/>
    </xf>
    <xf numFmtId="174" fontId="15" fillId="33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12" fillId="33" borderId="0" xfId="0" applyFont="1" applyFill="1" applyAlignment="1">
      <alignment horizontal="left"/>
    </xf>
    <xf numFmtId="0" fontId="63" fillId="33" borderId="0" xfId="0" applyFont="1" applyFill="1" applyAlignment="1">
      <alignment/>
    </xf>
    <xf numFmtId="0" fontId="17" fillId="33" borderId="10" xfId="0" applyFont="1" applyFill="1" applyBorder="1" applyAlignment="1">
      <alignment horizontal="right"/>
    </xf>
    <xf numFmtId="49" fontId="17" fillId="33" borderId="10" xfId="0" applyNumberFormat="1" applyFont="1" applyFill="1" applyBorder="1" applyAlignment="1">
      <alignment horizontal="right"/>
    </xf>
    <xf numFmtId="0" fontId="16" fillId="33" borderId="10" xfId="0" applyFont="1" applyFill="1" applyBorder="1" applyAlignment="1">
      <alignment horizontal="right"/>
    </xf>
    <xf numFmtId="49" fontId="16" fillId="33" borderId="10" xfId="0" applyNumberFormat="1" applyFont="1" applyFill="1" applyBorder="1" applyAlignment="1">
      <alignment horizontal="right"/>
    </xf>
    <xf numFmtId="0" fontId="12" fillId="33" borderId="0" xfId="0" applyFont="1" applyFill="1" applyBorder="1" applyAlignment="1">
      <alignment/>
    </xf>
    <xf numFmtId="174" fontId="61" fillId="33" borderId="10" xfId="0" applyNumberFormat="1" applyFont="1" applyFill="1" applyBorder="1" applyAlignment="1">
      <alignment horizontal="right"/>
    </xf>
    <xf numFmtId="0" fontId="9" fillId="33" borderId="0" xfId="0" applyFont="1" applyFill="1" applyAlignment="1">
      <alignment horizontal="left"/>
    </xf>
    <xf numFmtId="0" fontId="9" fillId="33" borderId="0" xfId="0" applyFont="1" applyFill="1" applyAlignment="1">
      <alignment wrapText="1" shrinkToFit="1"/>
    </xf>
    <xf numFmtId="174" fontId="9" fillId="33" borderId="0" xfId="0" applyNumberFormat="1" applyFont="1" applyFill="1" applyAlignment="1">
      <alignment/>
    </xf>
    <xf numFmtId="181" fontId="10" fillId="33" borderId="0" xfId="0" applyNumberFormat="1" applyFont="1" applyFill="1" applyAlignment="1">
      <alignment/>
    </xf>
    <xf numFmtId="174" fontId="10" fillId="33" borderId="0" xfId="0" applyNumberFormat="1" applyFont="1" applyFill="1" applyAlignment="1">
      <alignment horizontal="left"/>
    </xf>
    <xf numFmtId="0" fontId="10" fillId="33" borderId="0" xfId="0" applyFont="1" applyFill="1" applyAlignment="1">
      <alignment horizontal="left"/>
    </xf>
    <xf numFmtId="0" fontId="62" fillId="0" borderId="10" xfId="0" applyFont="1" applyBorder="1" applyAlignment="1">
      <alignment horizontal="left" vertical="center" wrapText="1"/>
    </xf>
    <xf numFmtId="0" fontId="62" fillId="0" borderId="10" xfId="0" applyFont="1" applyBorder="1" applyAlignment="1">
      <alignment vertical="center" wrapText="1"/>
    </xf>
    <xf numFmtId="0" fontId="64" fillId="0" borderId="10" xfId="0" applyFont="1" applyBorder="1" applyAlignment="1">
      <alignment vertical="center" wrapText="1"/>
    </xf>
    <xf numFmtId="0" fontId="61" fillId="0" borderId="10" xfId="0" applyFont="1" applyBorder="1" applyAlignment="1">
      <alignment vertical="center" wrapText="1"/>
    </xf>
    <xf numFmtId="0" fontId="61" fillId="0" borderId="10" xfId="0" applyFont="1" applyBorder="1" applyAlignment="1">
      <alignment horizontal="center"/>
    </xf>
    <xf numFmtId="181" fontId="61" fillId="0" borderId="10" xfId="0" applyNumberFormat="1" applyFont="1" applyBorder="1" applyAlignment="1">
      <alignment horizontal="center" vertical="center" wrapText="1"/>
    </xf>
    <xf numFmtId="181" fontId="64" fillId="0" borderId="10" xfId="0" applyNumberFormat="1" applyFont="1" applyBorder="1" applyAlignment="1">
      <alignment horizontal="center" vertical="center" wrapText="1"/>
    </xf>
    <xf numFmtId="181" fontId="62" fillId="0" borderId="10" xfId="0" applyNumberFormat="1" applyFont="1" applyBorder="1" applyAlignment="1">
      <alignment horizontal="center" vertical="center" wrapText="1"/>
    </xf>
    <xf numFmtId="181" fontId="0" fillId="0" borderId="0" xfId="0" applyNumberFormat="1" applyAlignment="1">
      <alignment/>
    </xf>
    <xf numFmtId="0" fontId="61" fillId="0" borderId="0" xfId="0" applyFont="1" applyAlignment="1">
      <alignment horizontal="right"/>
    </xf>
    <xf numFmtId="0" fontId="61" fillId="33" borderId="11" xfId="0" applyFont="1" applyFill="1" applyBorder="1" applyAlignment="1">
      <alignment horizontal="right"/>
    </xf>
    <xf numFmtId="49" fontId="61" fillId="33" borderId="11" xfId="0" applyNumberFormat="1" applyFont="1" applyFill="1" applyBorder="1" applyAlignment="1">
      <alignment horizontal="right"/>
    </xf>
    <xf numFmtId="181" fontId="9" fillId="33" borderId="0" xfId="0" applyNumberFormat="1" applyFont="1" applyFill="1" applyAlignment="1">
      <alignment/>
    </xf>
    <xf numFmtId="49" fontId="13" fillId="33" borderId="11" xfId="0" applyNumberFormat="1" applyFont="1" applyFill="1" applyBorder="1" applyAlignment="1">
      <alignment horizontal="right"/>
    </xf>
    <xf numFmtId="2" fontId="9" fillId="33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74" fontId="58" fillId="33" borderId="10" xfId="0" applyNumberFormat="1" applyFont="1" applyFill="1" applyBorder="1" applyAlignment="1">
      <alignment horizontal="right" wrapText="1"/>
    </xf>
    <xf numFmtId="174" fontId="6" fillId="33" borderId="10" xfId="0" applyNumberFormat="1" applyFont="1" applyFill="1" applyBorder="1" applyAlignment="1">
      <alignment wrapText="1"/>
    </xf>
    <xf numFmtId="174" fontId="6" fillId="33" borderId="10" xfId="0" applyNumberFormat="1" applyFont="1" applyFill="1" applyBorder="1" applyAlignment="1">
      <alignment/>
    </xf>
    <xf numFmtId="174" fontId="7" fillId="33" borderId="10" xfId="0" applyNumberFormat="1" applyFont="1" applyFill="1" applyBorder="1" applyAlignment="1">
      <alignment wrapText="1"/>
    </xf>
    <xf numFmtId="174" fontId="14" fillId="33" borderId="10" xfId="0" applyNumberFormat="1" applyFont="1" applyFill="1" applyBorder="1" applyAlignment="1">
      <alignment/>
    </xf>
    <xf numFmtId="0" fontId="10" fillId="33" borderId="0" xfId="0" applyFont="1" applyFill="1" applyAlignment="1">
      <alignment horizontal="center" vertical="center" wrapText="1" shrinkToFit="1"/>
    </xf>
    <xf numFmtId="0" fontId="9" fillId="33" borderId="0" xfId="0" applyFont="1" applyFill="1" applyAlignment="1">
      <alignment horizontal="right"/>
    </xf>
    <xf numFmtId="0" fontId="6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vertical="justify"/>
    </xf>
    <xf numFmtId="0" fontId="7" fillId="0" borderId="12" xfId="0" applyFont="1" applyBorder="1" applyAlignment="1">
      <alignment horizontal="left"/>
    </xf>
    <xf numFmtId="0" fontId="7" fillId="0" borderId="12" xfId="0" applyFont="1" applyBorder="1" applyAlignment="1">
      <alignment vertical="justify" wrapText="1"/>
    </xf>
    <xf numFmtId="0" fontId="6" fillId="0" borderId="10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/>
    </xf>
    <xf numFmtId="0" fontId="7" fillId="33" borderId="10" xfId="0" applyFont="1" applyFill="1" applyBorder="1" applyAlignment="1">
      <alignment vertical="justify" wrapText="1"/>
    </xf>
    <xf numFmtId="0" fontId="6" fillId="0" borderId="12" xfId="0" applyFont="1" applyBorder="1" applyAlignment="1">
      <alignment vertical="justify" wrapText="1"/>
    </xf>
    <xf numFmtId="0" fontId="8" fillId="33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justify" wrapText="1"/>
    </xf>
    <xf numFmtId="0" fontId="7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vertical="justify" wrapText="1"/>
    </xf>
    <xf numFmtId="0" fontId="57" fillId="0" borderId="10" xfId="0" applyFont="1" applyBorder="1" applyAlignment="1">
      <alignment horizontal="left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justify" wrapText="1"/>
    </xf>
    <xf numFmtId="174" fontId="11" fillId="33" borderId="0" xfId="0" applyNumberFormat="1" applyFont="1" applyFill="1" applyAlignment="1">
      <alignment/>
    </xf>
    <xf numFmtId="174" fontId="12" fillId="33" borderId="0" xfId="0" applyNumberFormat="1" applyFont="1" applyFill="1" applyAlignment="1">
      <alignment/>
    </xf>
    <xf numFmtId="174" fontId="12" fillId="33" borderId="0" xfId="0" applyNumberFormat="1" applyFont="1" applyFill="1" applyAlignment="1">
      <alignment horizontal="left"/>
    </xf>
    <xf numFmtId="174" fontId="63" fillId="33" borderId="0" xfId="0" applyNumberFormat="1" applyFont="1" applyFill="1" applyAlignment="1">
      <alignment/>
    </xf>
    <xf numFmtId="174" fontId="10" fillId="33" borderId="0" xfId="0" applyNumberFormat="1" applyFont="1" applyFill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justify"/>
    </xf>
    <xf numFmtId="0" fontId="4" fillId="0" borderId="1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3" fillId="33" borderId="13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0" fontId="3" fillId="33" borderId="15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left" vertical="top" wrapText="1"/>
    </xf>
    <xf numFmtId="0" fontId="15" fillId="33" borderId="13" xfId="0" applyFont="1" applyFill="1" applyBorder="1" applyAlignment="1">
      <alignment vertical="top" wrapText="1"/>
    </xf>
    <xf numFmtId="0" fontId="15" fillId="33" borderId="14" xfId="0" applyFont="1" applyFill="1" applyBorder="1" applyAlignment="1">
      <alignment vertical="top" wrapText="1"/>
    </xf>
    <xf numFmtId="0" fontId="15" fillId="33" borderId="15" xfId="0" applyFont="1" applyFill="1" applyBorder="1" applyAlignment="1">
      <alignment vertical="top" wrapText="1"/>
    </xf>
    <xf numFmtId="0" fontId="14" fillId="33" borderId="13" xfId="0" applyFont="1" applyFill="1" applyBorder="1" applyAlignment="1">
      <alignment vertical="top" wrapText="1"/>
    </xf>
    <xf numFmtId="0" fontId="14" fillId="33" borderId="14" xfId="0" applyFont="1" applyFill="1" applyBorder="1" applyAlignment="1">
      <alignment vertical="top" wrapText="1"/>
    </xf>
    <xf numFmtId="0" fontId="14" fillId="33" borderId="15" xfId="0" applyFont="1" applyFill="1" applyBorder="1" applyAlignment="1">
      <alignment vertical="top" wrapText="1"/>
    </xf>
    <xf numFmtId="0" fontId="14" fillId="33" borderId="13" xfId="0" applyFont="1" applyFill="1" applyBorder="1" applyAlignment="1">
      <alignment horizontal="left" vertical="top" wrapText="1"/>
    </xf>
    <xf numFmtId="0" fontId="14" fillId="33" borderId="14" xfId="0" applyFont="1" applyFill="1" applyBorder="1" applyAlignment="1">
      <alignment horizontal="left" vertical="top" wrapText="1"/>
    </xf>
    <xf numFmtId="0" fontId="14" fillId="33" borderId="15" xfId="0" applyFont="1" applyFill="1" applyBorder="1" applyAlignment="1">
      <alignment horizontal="left" vertical="top" wrapText="1"/>
    </xf>
    <xf numFmtId="0" fontId="15" fillId="33" borderId="13" xfId="0" applyFont="1" applyFill="1" applyBorder="1" applyAlignment="1">
      <alignment horizontal="left" vertical="top" wrapText="1"/>
    </xf>
    <xf numFmtId="0" fontId="15" fillId="33" borderId="14" xfId="0" applyFont="1" applyFill="1" applyBorder="1" applyAlignment="1">
      <alignment horizontal="left" vertical="top" wrapText="1"/>
    </xf>
    <xf numFmtId="0" fontId="15" fillId="33" borderId="15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center" vertical="center"/>
    </xf>
    <xf numFmtId="0" fontId="61" fillId="33" borderId="17" xfId="0" applyFont="1" applyFill="1" applyBorder="1" applyAlignment="1">
      <alignment horizontal="center"/>
    </xf>
    <xf numFmtId="0" fontId="61" fillId="33" borderId="18" xfId="0" applyFont="1" applyFill="1" applyBorder="1" applyAlignment="1">
      <alignment horizontal="center"/>
    </xf>
    <xf numFmtId="0" fontId="61" fillId="33" borderId="19" xfId="0" applyFont="1" applyFill="1" applyBorder="1" applyAlignment="1">
      <alignment horizontal="center"/>
    </xf>
    <xf numFmtId="0" fontId="61" fillId="33" borderId="20" xfId="0" applyFont="1" applyFill="1" applyBorder="1" applyAlignment="1">
      <alignment horizontal="center"/>
    </xf>
    <xf numFmtId="0" fontId="61" fillId="33" borderId="21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vertical="justify"/>
    </xf>
    <xf numFmtId="0" fontId="3" fillId="33" borderId="14" xfId="0" applyFont="1" applyFill="1" applyBorder="1" applyAlignment="1">
      <alignment horizontal="center" vertical="justify"/>
    </xf>
    <xf numFmtId="0" fontId="3" fillId="33" borderId="15" xfId="0" applyFont="1" applyFill="1" applyBorder="1" applyAlignment="1">
      <alignment horizontal="center" vertical="justify"/>
    </xf>
    <xf numFmtId="174" fontId="3" fillId="33" borderId="12" xfId="0" applyNumberFormat="1" applyFont="1" applyFill="1" applyBorder="1" applyAlignment="1">
      <alignment horizontal="center" vertical="center" wrapText="1" shrinkToFit="1"/>
    </xf>
    <xf numFmtId="0" fontId="61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9" fillId="33" borderId="0" xfId="0" applyFont="1" applyFill="1" applyAlignment="1">
      <alignment horizontal="right" wrapText="1" shrinkToFit="1"/>
    </xf>
    <xf numFmtId="0" fontId="10" fillId="33" borderId="0" xfId="0" applyFont="1" applyFill="1" applyAlignment="1">
      <alignment horizontal="center" vertical="center" wrapText="1" shrinkToFit="1"/>
    </xf>
    <xf numFmtId="0" fontId="62" fillId="33" borderId="13" xfId="0" applyFont="1" applyFill="1" applyBorder="1" applyAlignment="1">
      <alignment vertical="top" wrapText="1"/>
    </xf>
    <xf numFmtId="0" fontId="62" fillId="33" borderId="14" xfId="0" applyFont="1" applyFill="1" applyBorder="1" applyAlignment="1">
      <alignment vertical="top" wrapText="1"/>
    </xf>
    <xf numFmtId="0" fontId="62" fillId="33" borderId="15" xfId="0" applyFont="1" applyFill="1" applyBorder="1" applyAlignment="1">
      <alignment vertical="top" wrapText="1"/>
    </xf>
    <xf numFmtId="0" fontId="14" fillId="33" borderId="10" xfId="0" applyFont="1" applyFill="1" applyBorder="1" applyAlignment="1">
      <alignment vertical="top" wrapText="1"/>
    </xf>
    <xf numFmtId="0" fontId="15" fillId="33" borderId="10" xfId="0" applyFont="1" applyFill="1" applyBorder="1" applyAlignment="1">
      <alignment vertical="top" wrapText="1"/>
    </xf>
    <xf numFmtId="0" fontId="61" fillId="33" borderId="14" xfId="0" applyFont="1" applyFill="1" applyBorder="1" applyAlignment="1">
      <alignment vertical="top" wrapText="1"/>
    </xf>
    <xf numFmtId="0" fontId="61" fillId="33" borderId="15" xfId="0" applyFont="1" applyFill="1" applyBorder="1" applyAlignment="1">
      <alignment vertical="top" wrapText="1"/>
    </xf>
    <xf numFmtId="0" fontId="10" fillId="33" borderId="20" xfId="0" applyFont="1" applyFill="1" applyBorder="1" applyAlignment="1">
      <alignment horizontal="right" vertical="center" wrapText="1" shrinkToFit="1"/>
    </xf>
    <xf numFmtId="49" fontId="15" fillId="33" borderId="10" xfId="0" applyNumberFormat="1" applyFont="1" applyFill="1" applyBorder="1" applyAlignment="1">
      <alignment vertical="top" wrapText="1"/>
    </xf>
    <xf numFmtId="0" fontId="13" fillId="33" borderId="13" xfId="0" applyFont="1" applyFill="1" applyBorder="1" applyAlignment="1">
      <alignment vertical="top" wrapText="1"/>
    </xf>
    <xf numFmtId="0" fontId="13" fillId="33" borderId="14" xfId="0" applyFont="1" applyFill="1" applyBorder="1" applyAlignment="1">
      <alignment vertical="top" wrapText="1"/>
    </xf>
    <xf numFmtId="0" fontId="13" fillId="33" borderId="15" xfId="0" applyFont="1" applyFill="1" applyBorder="1" applyAlignment="1">
      <alignment vertical="top" wrapText="1"/>
    </xf>
    <xf numFmtId="0" fontId="61" fillId="33" borderId="13" xfId="0" applyFont="1" applyFill="1" applyBorder="1" applyAlignment="1">
      <alignment vertical="top" wrapText="1"/>
    </xf>
    <xf numFmtId="0" fontId="65" fillId="33" borderId="14" xfId="0" applyFont="1" applyFill="1" applyBorder="1" applyAlignment="1">
      <alignment vertical="top" wrapText="1"/>
    </xf>
    <xf numFmtId="0" fontId="65" fillId="33" borderId="15" xfId="0" applyFont="1" applyFill="1" applyBorder="1" applyAlignment="1">
      <alignment vertical="top" wrapText="1"/>
    </xf>
    <xf numFmtId="0" fontId="17" fillId="33" borderId="13" xfId="0" applyFont="1" applyFill="1" applyBorder="1" applyAlignment="1">
      <alignment vertical="top" wrapText="1"/>
    </xf>
    <xf numFmtId="0" fontId="17" fillId="33" borderId="14" xfId="0" applyFont="1" applyFill="1" applyBorder="1" applyAlignment="1">
      <alignment vertical="top" wrapText="1"/>
    </xf>
    <xf numFmtId="0" fontId="17" fillId="33" borderId="15" xfId="0" applyFont="1" applyFill="1" applyBorder="1" applyAlignment="1">
      <alignment vertical="top" wrapText="1"/>
    </xf>
    <xf numFmtId="0" fontId="16" fillId="33" borderId="13" xfId="0" applyFont="1" applyFill="1" applyBorder="1" applyAlignment="1">
      <alignment vertical="top" wrapText="1"/>
    </xf>
    <xf numFmtId="0" fontId="16" fillId="33" borderId="14" xfId="0" applyFont="1" applyFill="1" applyBorder="1" applyAlignment="1">
      <alignment vertical="top" wrapText="1"/>
    </xf>
    <xf numFmtId="0" fontId="16" fillId="33" borderId="15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15" fillId="33" borderId="13" xfId="0" applyFont="1" applyFill="1" applyBorder="1" applyAlignment="1">
      <alignment vertical="top" wrapText="1" shrinkToFit="1"/>
    </xf>
    <xf numFmtId="0" fontId="15" fillId="33" borderId="14" xfId="0" applyFont="1" applyFill="1" applyBorder="1" applyAlignment="1">
      <alignment vertical="top" wrapText="1" shrinkToFit="1"/>
    </xf>
    <xf numFmtId="0" fontId="15" fillId="33" borderId="15" xfId="0" applyFont="1" applyFill="1" applyBorder="1" applyAlignment="1">
      <alignment vertical="top" wrapText="1" shrinkToFit="1"/>
    </xf>
    <xf numFmtId="49" fontId="3" fillId="33" borderId="13" xfId="0" applyNumberFormat="1" applyFont="1" applyFill="1" applyBorder="1" applyAlignment="1">
      <alignment horizontal="left" vertical="top" wrapText="1"/>
    </xf>
    <xf numFmtId="49" fontId="3" fillId="33" borderId="14" xfId="0" applyNumberFormat="1" applyFont="1" applyFill="1" applyBorder="1" applyAlignment="1">
      <alignment horizontal="left" vertical="top" wrapText="1"/>
    </xf>
    <xf numFmtId="49" fontId="3" fillId="33" borderId="15" xfId="0" applyNumberFormat="1" applyFont="1" applyFill="1" applyBorder="1" applyAlignment="1">
      <alignment horizontal="left" vertical="top" wrapText="1"/>
    </xf>
    <xf numFmtId="0" fontId="14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 vertical="distributed" wrapText="1"/>
    </xf>
    <xf numFmtId="0" fontId="9" fillId="33" borderId="0" xfId="0" applyFont="1" applyFill="1" applyAlignment="1">
      <alignment horizontal="right"/>
    </xf>
    <xf numFmtId="0" fontId="3" fillId="33" borderId="13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61" fillId="0" borderId="0" xfId="0" applyFont="1" applyAlignment="1">
      <alignment horizontal="right"/>
    </xf>
    <xf numFmtId="0" fontId="61" fillId="0" borderId="10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/>
    </xf>
    <xf numFmtId="0" fontId="61" fillId="0" borderId="15" xfId="0" applyFont="1" applyBorder="1" applyAlignment="1">
      <alignment horizontal="center"/>
    </xf>
    <xf numFmtId="0" fontId="62" fillId="0" borderId="0" xfId="0" applyFont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9"/>
  <sheetViews>
    <sheetView zoomScale="70" zoomScaleNormal="70" zoomScalePageLayoutView="0" workbookViewId="0" topLeftCell="A48">
      <selection activeCell="B3" sqref="B3:F52"/>
    </sheetView>
  </sheetViews>
  <sheetFormatPr defaultColWidth="9.140625" defaultRowHeight="15"/>
  <cols>
    <col min="1" max="1" width="9.140625" style="1" customWidth="1"/>
    <col min="2" max="2" width="28.00390625" style="1" customWidth="1"/>
    <col min="3" max="3" width="47.140625" style="1" customWidth="1"/>
    <col min="4" max="4" width="10.8515625" style="1" customWidth="1"/>
    <col min="5" max="5" width="11.8515625" style="1" customWidth="1"/>
    <col min="6" max="6" width="11.28125" style="1" customWidth="1"/>
    <col min="7" max="16384" width="9.140625" style="1" customWidth="1"/>
  </cols>
  <sheetData>
    <row r="1" ht="15" customHeight="1" hidden="1">
      <c r="D1" s="2"/>
    </row>
    <row r="2" spans="3:4" ht="3" customHeight="1" hidden="1">
      <c r="C2" s="148" t="s">
        <v>0</v>
      </c>
      <c r="D2" s="149"/>
    </row>
    <row r="3" spans="2:6" ht="21" customHeight="1">
      <c r="B3" s="1" t="s">
        <v>0</v>
      </c>
      <c r="C3" s="153" t="s">
        <v>231</v>
      </c>
      <c r="D3" s="153"/>
      <c r="E3" s="153"/>
      <c r="F3" s="153"/>
    </row>
    <row r="4" spans="3:4" ht="18.75" customHeight="1">
      <c r="C4" s="113"/>
      <c r="D4" s="114"/>
    </row>
    <row r="5" spans="2:6" ht="15.75" customHeight="1">
      <c r="B5" s="145" t="s">
        <v>232</v>
      </c>
      <c r="C5" s="145"/>
      <c r="D5" s="145"/>
      <c r="E5" s="145"/>
      <c r="F5" s="145"/>
    </row>
    <row r="6" spans="2:6" ht="15" customHeight="1">
      <c r="B6" s="154"/>
      <c r="C6" s="154"/>
      <c r="D6" s="154"/>
      <c r="E6" s="18"/>
      <c r="F6" s="18"/>
    </row>
    <row r="7" spans="2:6" s="4" customFormat="1" ht="15">
      <c r="B7" s="146" t="s">
        <v>35</v>
      </c>
      <c r="C7" s="146"/>
      <c r="D7" s="146"/>
      <c r="E7" s="146"/>
      <c r="F7" s="146"/>
    </row>
    <row r="8" spans="2:6" s="4" customFormat="1" ht="15">
      <c r="B8" s="144" t="s">
        <v>36</v>
      </c>
      <c r="C8" s="144"/>
      <c r="D8" s="144"/>
      <c r="E8" s="144"/>
      <c r="F8" s="144"/>
    </row>
    <row r="9" spans="2:6" s="4" customFormat="1" ht="15">
      <c r="B9" s="144"/>
      <c r="C9" s="144"/>
      <c r="D9" s="144"/>
      <c r="E9" s="3"/>
      <c r="F9" s="3" t="s">
        <v>144</v>
      </c>
    </row>
    <row r="10" spans="2:6" s="4" customFormat="1" ht="14.25" customHeight="1">
      <c r="B10" s="152" t="s">
        <v>9</v>
      </c>
      <c r="C10" s="151" t="s">
        <v>10</v>
      </c>
      <c r="D10" s="151" t="s">
        <v>145</v>
      </c>
      <c r="E10" s="150" t="s">
        <v>37</v>
      </c>
      <c r="F10" s="150"/>
    </row>
    <row r="11" spans="2:6" s="3" customFormat="1" ht="47.25" customHeight="1">
      <c r="B11" s="152"/>
      <c r="C11" s="151"/>
      <c r="D11" s="151"/>
      <c r="E11" s="5" t="s">
        <v>146</v>
      </c>
      <c r="F11" s="5" t="s">
        <v>147</v>
      </c>
    </row>
    <row r="12" spans="2:6" s="9" customFormat="1" ht="18" customHeight="1">
      <c r="B12" s="6" t="s">
        <v>11</v>
      </c>
      <c r="C12" s="7" t="s">
        <v>12</v>
      </c>
      <c r="D12" s="8">
        <f>SUM(D13+D16+D22+D26)</f>
        <v>8082.4</v>
      </c>
      <c r="E12" s="8">
        <f>SUM(E13+E19+E22+E26)</f>
        <v>7382</v>
      </c>
      <c r="F12" s="8">
        <f aca="true" t="shared" si="0" ref="D12:F14">SUM(F13)</f>
        <v>8118</v>
      </c>
    </row>
    <row r="13" spans="2:6" s="9" customFormat="1" ht="16.5" customHeight="1">
      <c r="B13" s="6" t="s">
        <v>24</v>
      </c>
      <c r="C13" s="7" t="s">
        <v>25</v>
      </c>
      <c r="D13" s="10">
        <f t="shared" si="0"/>
        <v>7084</v>
      </c>
      <c r="E13" s="10">
        <f t="shared" si="0"/>
        <v>7382</v>
      </c>
      <c r="F13" s="10">
        <f>SUM(F14+F16+F22+F26)</f>
        <v>8118</v>
      </c>
    </row>
    <row r="14" spans="2:6" s="12" customFormat="1" ht="17.25" customHeight="1">
      <c r="B14" s="34" t="s">
        <v>26</v>
      </c>
      <c r="C14" s="35" t="s">
        <v>27</v>
      </c>
      <c r="D14" s="11">
        <f t="shared" si="0"/>
        <v>7084</v>
      </c>
      <c r="E14" s="11">
        <f t="shared" si="0"/>
        <v>7382</v>
      </c>
      <c r="F14" s="11">
        <f t="shared" si="0"/>
        <v>8118</v>
      </c>
    </row>
    <row r="15" spans="2:6" s="12" customFormat="1" ht="97.5" customHeight="1">
      <c r="B15" s="13" t="s">
        <v>29</v>
      </c>
      <c r="C15" s="36" t="s">
        <v>28</v>
      </c>
      <c r="D15" s="17">
        <v>7084</v>
      </c>
      <c r="E15" s="40">
        <v>7382</v>
      </c>
      <c r="F15" s="40">
        <v>8118</v>
      </c>
    </row>
    <row r="16" spans="2:6" s="12" customFormat="1" ht="45.75" customHeight="1">
      <c r="B16" s="6" t="s">
        <v>259</v>
      </c>
      <c r="C16" s="21" t="s">
        <v>260</v>
      </c>
      <c r="D16" s="10">
        <f aca="true" t="shared" si="1" ref="D16:F18">SUM(D17)</f>
        <v>889.4</v>
      </c>
      <c r="E16" s="8">
        <f t="shared" si="1"/>
        <v>0</v>
      </c>
      <c r="F16" s="8">
        <f t="shared" si="1"/>
        <v>0</v>
      </c>
    </row>
    <row r="17" spans="2:6" s="12" customFormat="1" ht="30.75" customHeight="1">
      <c r="B17" s="122" t="s">
        <v>261</v>
      </c>
      <c r="C17" s="127" t="s">
        <v>262</v>
      </c>
      <c r="D17" s="11">
        <f t="shared" si="1"/>
        <v>889.4</v>
      </c>
      <c r="E17" s="22">
        <f t="shared" si="1"/>
        <v>0</v>
      </c>
      <c r="F17" s="22">
        <f t="shared" si="1"/>
        <v>0</v>
      </c>
    </row>
    <row r="18" spans="2:6" s="12" customFormat="1" ht="30.75" customHeight="1">
      <c r="B18" s="122" t="s">
        <v>263</v>
      </c>
      <c r="C18" s="55" t="s">
        <v>264</v>
      </c>
      <c r="D18" s="11">
        <f t="shared" si="1"/>
        <v>889.4</v>
      </c>
      <c r="E18" s="22">
        <f t="shared" si="1"/>
        <v>0</v>
      </c>
      <c r="F18" s="22">
        <f t="shared" si="1"/>
        <v>0</v>
      </c>
    </row>
    <row r="19" spans="2:6" s="12" customFormat="1" ht="46.5" customHeight="1">
      <c r="B19" s="123" t="s">
        <v>265</v>
      </c>
      <c r="C19" s="124" t="s">
        <v>266</v>
      </c>
      <c r="D19" s="14">
        <f>SUM(D20:D21)</f>
        <v>889.4</v>
      </c>
      <c r="E19" s="39">
        <f>SUM(E20:E21)</f>
        <v>0</v>
      </c>
      <c r="F19" s="39">
        <f>SUM(F20:F21)</f>
        <v>0</v>
      </c>
    </row>
    <row r="20" spans="2:6" s="12" customFormat="1" ht="108.75" customHeight="1">
      <c r="B20" s="125" t="s">
        <v>267</v>
      </c>
      <c r="C20" s="126" t="s">
        <v>268</v>
      </c>
      <c r="D20" s="17">
        <v>881.4</v>
      </c>
      <c r="E20" s="40">
        <v>0</v>
      </c>
      <c r="F20" s="40">
        <v>0</v>
      </c>
    </row>
    <row r="21" spans="2:6" s="12" customFormat="1" ht="46.5" customHeight="1">
      <c r="B21" s="128" t="s">
        <v>269</v>
      </c>
      <c r="C21" s="129" t="s">
        <v>270</v>
      </c>
      <c r="D21" s="17">
        <v>8</v>
      </c>
      <c r="E21" s="40">
        <v>0</v>
      </c>
      <c r="F21" s="40">
        <v>0</v>
      </c>
    </row>
    <row r="22" spans="2:6" s="12" customFormat="1" ht="30.75" customHeight="1">
      <c r="B22" s="6" t="s">
        <v>271</v>
      </c>
      <c r="C22" s="21" t="s">
        <v>272</v>
      </c>
      <c r="D22" s="10">
        <f aca="true" t="shared" si="2" ref="D22:F24">SUM(D23)</f>
        <v>17.3</v>
      </c>
      <c r="E22" s="8">
        <f t="shared" si="2"/>
        <v>0</v>
      </c>
      <c r="F22" s="8">
        <f t="shared" si="2"/>
        <v>0</v>
      </c>
    </row>
    <row r="23" spans="2:6" s="12" customFormat="1" ht="132" customHeight="1">
      <c r="B23" s="122" t="s">
        <v>273</v>
      </c>
      <c r="C23" s="130" t="s">
        <v>274</v>
      </c>
      <c r="D23" s="11">
        <f t="shared" si="2"/>
        <v>17.3</v>
      </c>
      <c r="E23" s="22">
        <f t="shared" si="2"/>
        <v>0</v>
      </c>
      <c r="F23" s="22">
        <f t="shared" si="2"/>
        <v>0</v>
      </c>
    </row>
    <row r="24" spans="2:6" s="12" customFormat="1" ht="162.75" customHeight="1">
      <c r="B24" s="123" t="s">
        <v>275</v>
      </c>
      <c r="C24" s="124" t="s">
        <v>276</v>
      </c>
      <c r="D24" s="17">
        <f t="shared" si="2"/>
        <v>17.3</v>
      </c>
      <c r="E24" s="40">
        <f t="shared" si="2"/>
        <v>0</v>
      </c>
      <c r="F24" s="40">
        <f t="shared" si="2"/>
        <v>0</v>
      </c>
    </row>
    <row r="25" spans="2:6" s="12" customFormat="1" ht="158.25" customHeight="1">
      <c r="B25" s="131" t="s">
        <v>277</v>
      </c>
      <c r="C25" s="25" t="s">
        <v>276</v>
      </c>
      <c r="D25" s="17">
        <v>17.3</v>
      </c>
      <c r="E25" s="40">
        <v>0</v>
      </c>
      <c r="F25" s="40">
        <v>0</v>
      </c>
    </row>
    <row r="26" spans="2:6" s="12" customFormat="1" ht="31.5" customHeight="1">
      <c r="B26" s="6" t="s">
        <v>278</v>
      </c>
      <c r="C26" s="21" t="s">
        <v>279</v>
      </c>
      <c r="D26" s="10">
        <f>SUM(D27+D32)</f>
        <v>91.69999999999999</v>
      </c>
      <c r="E26" s="8">
        <f>SUM(E27)</f>
        <v>0</v>
      </c>
      <c r="F26" s="8">
        <f>SUM(F27)</f>
        <v>0</v>
      </c>
    </row>
    <row r="27" spans="2:6" s="12" customFormat="1" ht="180.75" customHeight="1">
      <c r="B27" s="122" t="s">
        <v>280</v>
      </c>
      <c r="C27" s="52" t="s">
        <v>288</v>
      </c>
      <c r="D27" s="11">
        <f>SUM(D30+D28)</f>
        <v>86.89999999999999</v>
      </c>
      <c r="E27" s="22">
        <f>SUM(E30)</f>
        <v>0</v>
      </c>
      <c r="F27" s="22">
        <f>SUM(F30)</f>
        <v>0</v>
      </c>
    </row>
    <row r="28" spans="2:6" s="12" customFormat="1" ht="84" customHeight="1">
      <c r="B28" s="132" t="s">
        <v>291</v>
      </c>
      <c r="C28" s="133" t="s">
        <v>292</v>
      </c>
      <c r="D28" s="10">
        <f>SUM(D29)</f>
        <v>68.6</v>
      </c>
      <c r="E28" s="8">
        <f>SUM(E29)</f>
        <v>0</v>
      </c>
      <c r="F28" s="8">
        <f>SUM(F29)</f>
        <v>0</v>
      </c>
    </row>
    <row r="29" spans="2:6" s="12" customFormat="1" ht="141" customHeight="1">
      <c r="B29" s="134" t="s">
        <v>289</v>
      </c>
      <c r="C29" s="36" t="s">
        <v>290</v>
      </c>
      <c r="D29" s="17">
        <v>68.6</v>
      </c>
      <c r="E29" s="40">
        <v>0</v>
      </c>
      <c r="F29" s="40">
        <v>0</v>
      </c>
    </row>
    <row r="30" spans="2:6" s="12" customFormat="1" ht="123.75" customHeight="1">
      <c r="B30" s="132" t="s">
        <v>281</v>
      </c>
      <c r="C30" s="133" t="s">
        <v>282</v>
      </c>
      <c r="D30" s="10">
        <f>SUM(D31)</f>
        <v>18.3</v>
      </c>
      <c r="E30" s="8">
        <f>SUM(E31)</f>
        <v>0</v>
      </c>
      <c r="F30" s="8">
        <f>SUM(F31)</f>
        <v>0</v>
      </c>
    </row>
    <row r="31" spans="2:6" s="12" customFormat="1" ht="108.75" customHeight="1">
      <c r="B31" s="134" t="s">
        <v>283</v>
      </c>
      <c r="C31" s="129" t="s">
        <v>284</v>
      </c>
      <c r="D31" s="17">
        <v>18.3</v>
      </c>
      <c r="E31" s="40">
        <v>0</v>
      </c>
      <c r="F31" s="40">
        <v>0</v>
      </c>
    </row>
    <row r="32" spans="2:6" s="12" customFormat="1" ht="32.25" customHeight="1">
      <c r="B32" s="137" t="s">
        <v>298</v>
      </c>
      <c r="C32" s="138" t="s">
        <v>297</v>
      </c>
      <c r="D32" s="11">
        <f aca="true" t="shared" si="3" ref="D32:F33">SUM(D33)</f>
        <v>4.8</v>
      </c>
      <c r="E32" s="11">
        <f t="shared" si="3"/>
        <v>0</v>
      </c>
      <c r="F32" s="11">
        <f t="shared" si="3"/>
        <v>0</v>
      </c>
    </row>
    <row r="33" spans="2:6" s="12" customFormat="1" ht="65.25" customHeight="1">
      <c r="B33" s="136" t="s">
        <v>296</v>
      </c>
      <c r="C33" s="135" t="s">
        <v>295</v>
      </c>
      <c r="D33" s="10">
        <f t="shared" si="3"/>
        <v>4.8</v>
      </c>
      <c r="E33" s="10">
        <f t="shared" si="3"/>
        <v>0</v>
      </c>
      <c r="F33" s="10">
        <f t="shared" si="3"/>
        <v>0</v>
      </c>
    </row>
    <row r="34" spans="2:6" s="12" customFormat="1" ht="110.25" customHeight="1">
      <c r="B34" s="134" t="s">
        <v>293</v>
      </c>
      <c r="C34" s="129" t="s">
        <v>294</v>
      </c>
      <c r="D34" s="17">
        <v>4.8</v>
      </c>
      <c r="E34" s="40">
        <v>0</v>
      </c>
      <c r="F34" s="40">
        <v>0</v>
      </c>
    </row>
    <row r="35" spans="2:6" s="23" customFormat="1" ht="20.25" customHeight="1">
      <c r="B35" s="38" t="s">
        <v>1</v>
      </c>
      <c r="C35" s="37" t="s">
        <v>2</v>
      </c>
      <c r="D35" s="10">
        <f>SUM(D36)</f>
        <v>442564.4</v>
      </c>
      <c r="E35" s="10">
        <f>SUM(E36)</f>
        <v>405937.39999999997</v>
      </c>
      <c r="F35" s="10">
        <f>SUM(F36)</f>
        <v>423965.60000000003</v>
      </c>
    </row>
    <row r="36" spans="2:6" s="12" customFormat="1" ht="49.5" customHeight="1">
      <c r="B36" s="20" t="s">
        <v>3</v>
      </c>
      <c r="C36" s="21" t="s">
        <v>7</v>
      </c>
      <c r="D36" s="10">
        <f>SUM(D43+D37+D40)</f>
        <v>442564.4</v>
      </c>
      <c r="E36" s="10">
        <f>SUM(E43+E37+E40)</f>
        <v>405937.39999999997</v>
      </c>
      <c r="F36" s="10">
        <f>SUM(F43+F37+F40)</f>
        <v>423965.60000000003</v>
      </c>
    </row>
    <row r="37" spans="2:6" s="12" customFormat="1" ht="30.75" customHeight="1">
      <c r="B37" s="34" t="s">
        <v>32</v>
      </c>
      <c r="C37" s="52" t="s">
        <v>30</v>
      </c>
      <c r="D37" s="11">
        <f aca="true" t="shared" si="4" ref="D37:F38">SUM(D38)</f>
        <v>354127.7</v>
      </c>
      <c r="E37" s="11">
        <f t="shared" si="4"/>
        <v>370943.6</v>
      </c>
      <c r="F37" s="11">
        <f t="shared" si="4"/>
        <v>387372.9</v>
      </c>
    </row>
    <row r="38" spans="2:6" s="12" customFormat="1" ht="29.25" customHeight="1">
      <c r="B38" s="53" t="s">
        <v>33</v>
      </c>
      <c r="C38" s="51" t="s">
        <v>31</v>
      </c>
      <c r="D38" s="17">
        <f t="shared" si="4"/>
        <v>354127.7</v>
      </c>
      <c r="E38" s="17">
        <f t="shared" si="4"/>
        <v>370943.6</v>
      </c>
      <c r="F38" s="17">
        <f t="shared" si="4"/>
        <v>387372.9</v>
      </c>
    </row>
    <row r="39" spans="2:6" s="12" customFormat="1" ht="77.25" customHeight="1">
      <c r="B39" s="53" t="s">
        <v>34</v>
      </c>
      <c r="C39" s="36" t="s">
        <v>148</v>
      </c>
      <c r="D39" s="42">
        <v>354127.7</v>
      </c>
      <c r="E39" s="43">
        <v>370943.6</v>
      </c>
      <c r="F39" s="29">
        <v>387372.9</v>
      </c>
    </row>
    <row r="40" spans="2:6" s="12" customFormat="1" ht="30.75" customHeight="1">
      <c r="B40" s="34" t="s">
        <v>233</v>
      </c>
      <c r="C40" s="52" t="s">
        <v>234</v>
      </c>
      <c r="D40" s="115">
        <f aca="true" t="shared" si="5" ref="D40:F41">SUM(D41)</f>
        <v>52819.4</v>
      </c>
      <c r="E40" s="116">
        <f t="shared" si="5"/>
        <v>0</v>
      </c>
      <c r="F40" s="117">
        <f t="shared" si="5"/>
        <v>0</v>
      </c>
    </row>
    <row r="41" spans="2:6" s="12" customFormat="1" ht="18" customHeight="1">
      <c r="B41" s="53" t="s">
        <v>235</v>
      </c>
      <c r="C41" s="36" t="s">
        <v>236</v>
      </c>
      <c r="D41" s="42">
        <f t="shared" si="5"/>
        <v>52819.4</v>
      </c>
      <c r="E41" s="118">
        <f t="shared" si="5"/>
        <v>0</v>
      </c>
      <c r="F41" s="26">
        <f t="shared" si="5"/>
        <v>0</v>
      </c>
    </row>
    <row r="42" spans="2:6" s="12" customFormat="1" ht="48.75" customHeight="1">
      <c r="B42" s="53" t="s">
        <v>237</v>
      </c>
      <c r="C42" s="36" t="s">
        <v>238</v>
      </c>
      <c r="D42" s="42">
        <v>52819.4</v>
      </c>
      <c r="E42" s="118">
        <v>0</v>
      </c>
      <c r="F42" s="26">
        <v>0</v>
      </c>
    </row>
    <row r="43" spans="2:6" s="18" customFormat="1" ht="32.25" customHeight="1">
      <c r="B43" s="54" t="s">
        <v>23</v>
      </c>
      <c r="C43" s="55" t="s">
        <v>14</v>
      </c>
      <c r="D43" s="22">
        <f>SUM(D44+D48)</f>
        <v>35617.299999999996</v>
      </c>
      <c r="E43" s="22">
        <f>SUM(E44+E48)</f>
        <v>34993.799999999996</v>
      </c>
      <c r="F43" s="22">
        <f>SUM(F44+F48)</f>
        <v>36592.700000000004</v>
      </c>
    </row>
    <row r="44" spans="2:6" s="19" customFormat="1" ht="45.75" customHeight="1">
      <c r="B44" s="27" t="s">
        <v>22</v>
      </c>
      <c r="C44" s="51" t="s">
        <v>149</v>
      </c>
      <c r="D44" s="14">
        <f>D45</f>
        <v>6937.1</v>
      </c>
      <c r="E44" s="14">
        <f>E45</f>
        <v>7273.7</v>
      </c>
      <c r="F44" s="14">
        <f>F45</f>
        <v>7605.8</v>
      </c>
    </row>
    <row r="45" spans="2:6" s="18" customFormat="1" ht="82.5" customHeight="1">
      <c r="B45" s="28" t="s">
        <v>21</v>
      </c>
      <c r="C45" s="16" t="s">
        <v>13</v>
      </c>
      <c r="D45" s="17">
        <f>SUM(D46:D47)</f>
        <v>6937.1</v>
      </c>
      <c r="E45" s="17">
        <f>SUM(E46:E47)</f>
        <v>7273.7</v>
      </c>
      <c r="F45" s="17">
        <f>SUM(F46:F47)</f>
        <v>7605.8</v>
      </c>
    </row>
    <row r="46" spans="2:6" s="18" customFormat="1" ht="93" customHeight="1">
      <c r="B46" s="24" t="s">
        <v>20</v>
      </c>
      <c r="C46" s="25" t="s">
        <v>8</v>
      </c>
      <c r="D46" s="29">
        <v>6928.3</v>
      </c>
      <c r="E46" s="45">
        <v>7264.5</v>
      </c>
      <c r="F46" s="44">
        <v>7596.2</v>
      </c>
    </row>
    <row r="47" spans="2:6" s="18" customFormat="1" ht="132" customHeight="1">
      <c r="B47" s="24" t="s">
        <v>19</v>
      </c>
      <c r="C47" s="25" t="s">
        <v>4</v>
      </c>
      <c r="D47" s="26">
        <v>8.8</v>
      </c>
      <c r="E47" s="44">
        <v>9.2</v>
      </c>
      <c r="F47" s="44">
        <v>9.6</v>
      </c>
    </row>
    <row r="48" spans="2:6" ht="80.25" customHeight="1">
      <c r="B48" s="13" t="s">
        <v>18</v>
      </c>
      <c r="C48" s="51" t="s">
        <v>150</v>
      </c>
      <c r="D48" s="30">
        <f>D49</f>
        <v>28680.199999999997</v>
      </c>
      <c r="E48" s="39">
        <f>E49</f>
        <v>27720.1</v>
      </c>
      <c r="F48" s="30">
        <f>F49</f>
        <v>28986.9</v>
      </c>
    </row>
    <row r="49" spans="2:6" ht="97.5" customHeight="1">
      <c r="B49" s="15" t="s">
        <v>17</v>
      </c>
      <c r="C49" s="36" t="s">
        <v>151</v>
      </c>
      <c r="D49" s="31">
        <f>SUM(D50+D51)</f>
        <v>28680.199999999997</v>
      </c>
      <c r="E49" s="40">
        <f>SUM(E50+E51)</f>
        <v>27720.1</v>
      </c>
      <c r="F49" s="31">
        <f>SUM(F50+F51)</f>
        <v>28986.9</v>
      </c>
    </row>
    <row r="50" spans="2:6" ht="66" customHeight="1">
      <c r="B50" s="24" t="s">
        <v>16</v>
      </c>
      <c r="C50" s="25" t="s">
        <v>5</v>
      </c>
      <c r="D50" s="26">
        <v>18805.1</v>
      </c>
      <c r="E50" s="44">
        <v>18432.6</v>
      </c>
      <c r="F50" s="44">
        <v>19275.3</v>
      </c>
    </row>
    <row r="51" spans="2:6" ht="62.25">
      <c r="B51" s="24" t="s">
        <v>15</v>
      </c>
      <c r="C51" s="25" t="s">
        <v>6</v>
      </c>
      <c r="D51" s="33">
        <v>9875.1</v>
      </c>
      <c r="E51" s="44">
        <v>9287.5</v>
      </c>
      <c r="F51" s="44">
        <v>9711.6</v>
      </c>
    </row>
    <row r="52" spans="2:6" ht="15">
      <c r="B52" s="150"/>
      <c r="C52" s="150"/>
      <c r="D52" s="8">
        <f>SUM(D35+D12)</f>
        <v>450646.80000000005</v>
      </c>
      <c r="E52" s="8">
        <f>SUM(E35+E12)</f>
        <v>413319.39999999997</v>
      </c>
      <c r="F52" s="8">
        <f>SUM(F35+F12)</f>
        <v>432083.60000000003</v>
      </c>
    </row>
    <row r="53" spans="2:6" ht="11.25" customHeight="1">
      <c r="B53" s="147"/>
      <c r="C53" s="147"/>
      <c r="D53" s="147"/>
      <c r="E53" s="18"/>
      <c r="F53" s="18"/>
    </row>
    <row r="54" spans="2:6" ht="15">
      <c r="B54" s="18"/>
      <c r="C54" s="50"/>
      <c r="D54" s="18"/>
      <c r="E54" s="18"/>
      <c r="F54" s="18"/>
    </row>
    <row r="55" spans="2:6" ht="15">
      <c r="B55" s="147"/>
      <c r="C55" s="147"/>
      <c r="D55" s="147"/>
      <c r="E55" s="18"/>
      <c r="F55" s="18"/>
    </row>
    <row r="56" spans="2:6" ht="15">
      <c r="B56" s="18"/>
      <c r="C56" s="50"/>
      <c r="D56" s="41"/>
      <c r="E56" s="41"/>
      <c r="F56" s="41"/>
    </row>
    <row r="57" ht="13.5">
      <c r="C57" s="32"/>
    </row>
    <row r="58" ht="13.5">
      <c r="C58" s="32"/>
    </row>
    <row r="59" ht="13.5">
      <c r="C59" s="32"/>
    </row>
    <row r="60" ht="13.5">
      <c r="C60" s="32"/>
    </row>
    <row r="61" ht="13.5">
      <c r="C61" s="32"/>
    </row>
    <row r="62" ht="13.5">
      <c r="C62" s="32"/>
    </row>
    <row r="63" ht="13.5">
      <c r="C63" s="32"/>
    </row>
    <row r="64" ht="13.5">
      <c r="C64" s="32"/>
    </row>
    <row r="65" ht="13.5">
      <c r="C65" s="32"/>
    </row>
    <row r="66" ht="13.5">
      <c r="C66" s="32"/>
    </row>
    <row r="67" ht="13.5">
      <c r="C67" s="32"/>
    </row>
    <row r="68" ht="13.5">
      <c r="C68" s="32"/>
    </row>
    <row r="69" ht="13.5">
      <c r="C69" s="32"/>
    </row>
  </sheetData>
  <sheetProtection/>
  <mergeCells count="14">
    <mergeCell ref="B10:B11"/>
    <mergeCell ref="C3:F3"/>
    <mergeCell ref="E10:F10"/>
    <mergeCell ref="B6:D6"/>
    <mergeCell ref="B9:D9"/>
    <mergeCell ref="B5:F5"/>
    <mergeCell ref="B7:F7"/>
    <mergeCell ref="B8:F8"/>
    <mergeCell ref="B55:D55"/>
    <mergeCell ref="C2:D2"/>
    <mergeCell ref="B53:D53"/>
    <mergeCell ref="B52:C52"/>
    <mergeCell ref="D10:D11"/>
    <mergeCell ref="C10:C11"/>
  </mergeCells>
  <printOptions/>
  <pageMargins left="0.8267716535433072" right="0.2362204724409449" top="0.35433070866141736" bottom="0.35433070866141736" header="0.31496062992125984" footer="0.31496062992125984"/>
  <pageSetup fitToHeight="5" fitToWidth="1" horizontalDpi="180" verticalDpi="18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92"/>
  <sheetViews>
    <sheetView zoomScalePageLayoutView="0" workbookViewId="0" topLeftCell="A1">
      <selection activeCell="B1" sqref="B1:K177"/>
    </sheetView>
  </sheetViews>
  <sheetFormatPr defaultColWidth="9.140625" defaultRowHeight="15"/>
  <cols>
    <col min="1" max="1" width="9.140625" style="46" customWidth="1"/>
    <col min="2" max="2" width="9.140625" style="92" customWidth="1"/>
    <col min="3" max="3" width="3.8515625" style="92" customWidth="1"/>
    <col min="4" max="4" width="18.421875" style="92" customWidth="1"/>
    <col min="5" max="5" width="4.421875" style="121" customWidth="1"/>
    <col min="6" max="6" width="6.8515625" style="121" customWidth="1"/>
    <col min="7" max="7" width="12.00390625" style="121" customWidth="1"/>
    <col min="8" max="8" width="5.7109375" style="121" customWidth="1"/>
    <col min="9" max="9" width="12.140625" style="46" customWidth="1"/>
    <col min="10" max="10" width="10.140625" style="46" customWidth="1"/>
    <col min="11" max="11" width="10.00390625" style="46" customWidth="1"/>
    <col min="12" max="16384" width="9.140625" style="46" customWidth="1"/>
  </cols>
  <sheetData>
    <row r="1" spans="4:11" ht="15">
      <c r="D1" s="218" t="s">
        <v>239</v>
      </c>
      <c r="E1" s="218"/>
      <c r="F1" s="218"/>
      <c r="G1" s="218"/>
      <c r="H1" s="218"/>
      <c r="I1" s="218"/>
      <c r="J1" s="218"/>
      <c r="K1" s="218"/>
    </row>
    <row r="3" spans="2:11" ht="14.25" customHeight="1">
      <c r="B3" s="186" t="s">
        <v>240</v>
      </c>
      <c r="C3" s="186"/>
      <c r="D3" s="186"/>
      <c r="E3" s="186"/>
      <c r="F3" s="186"/>
      <c r="G3" s="186"/>
      <c r="H3" s="186"/>
      <c r="I3" s="186"/>
      <c r="J3" s="186"/>
      <c r="K3" s="186"/>
    </row>
    <row r="4" spans="2:11" ht="38.25" customHeight="1">
      <c r="B4" s="187" t="s">
        <v>189</v>
      </c>
      <c r="C4" s="187"/>
      <c r="D4" s="187"/>
      <c r="E4" s="187"/>
      <c r="F4" s="187"/>
      <c r="G4" s="187"/>
      <c r="H4" s="187"/>
      <c r="I4" s="187"/>
      <c r="J4" s="187"/>
      <c r="K4" s="187"/>
    </row>
    <row r="5" spans="2:11" ht="21" customHeight="1">
      <c r="B5" s="120"/>
      <c r="C5" s="120"/>
      <c r="D5" s="120"/>
      <c r="E5" s="120"/>
      <c r="F5" s="120"/>
      <c r="G5" s="120"/>
      <c r="H5" s="120"/>
      <c r="I5" s="195" t="s">
        <v>38</v>
      </c>
      <c r="J5" s="195"/>
      <c r="K5" s="195"/>
    </row>
    <row r="6" spans="2:13" ht="15" customHeight="1">
      <c r="B6" s="173" t="s">
        <v>39</v>
      </c>
      <c r="C6" s="174"/>
      <c r="D6" s="175"/>
      <c r="E6" s="179" t="s">
        <v>9</v>
      </c>
      <c r="F6" s="180"/>
      <c r="G6" s="180"/>
      <c r="H6" s="181"/>
      <c r="I6" s="182" t="s">
        <v>40</v>
      </c>
      <c r="J6" s="184" t="s">
        <v>37</v>
      </c>
      <c r="K6" s="185"/>
      <c r="M6" s="94"/>
    </row>
    <row r="7" spans="2:13" ht="98.25" customHeight="1">
      <c r="B7" s="176"/>
      <c r="C7" s="177"/>
      <c r="D7" s="178"/>
      <c r="E7" s="74" t="s">
        <v>41</v>
      </c>
      <c r="F7" s="75" t="s">
        <v>191</v>
      </c>
      <c r="G7" s="76" t="s">
        <v>42</v>
      </c>
      <c r="H7" s="75" t="s">
        <v>190</v>
      </c>
      <c r="I7" s="183"/>
      <c r="J7" s="56" t="s">
        <v>43</v>
      </c>
      <c r="K7" s="56" t="s">
        <v>44</v>
      </c>
      <c r="M7" s="94"/>
    </row>
    <row r="8" spans="2:13" ht="58.5" customHeight="1">
      <c r="B8" s="188" t="s">
        <v>45</v>
      </c>
      <c r="C8" s="189"/>
      <c r="D8" s="190"/>
      <c r="E8" s="66">
        <v>901</v>
      </c>
      <c r="F8" s="77"/>
      <c r="G8" s="78"/>
      <c r="H8" s="77"/>
      <c r="I8" s="79">
        <f>SUM(I9+I27)</f>
        <v>8633.4</v>
      </c>
      <c r="J8" s="80">
        <f>SUM(J9+J27)</f>
        <v>9091.9</v>
      </c>
      <c r="K8" s="80">
        <f>SUM(K9+K27)</f>
        <v>9511.2</v>
      </c>
      <c r="M8" s="94"/>
    </row>
    <row r="9" spans="2:13" ht="31.5" customHeight="1">
      <c r="B9" s="191" t="s">
        <v>46</v>
      </c>
      <c r="C9" s="191"/>
      <c r="D9" s="191"/>
      <c r="E9" s="66">
        <v>901</v>
      </c>
      <c r="F9" s="67" t="s">
        <v>47</v>
      </c>
      <c r="G9" s="66"/>
      <c r="H9" s="66"/>
      <c r="I9" s="68">
        <f>SUM(I10+I13+I22)</f>
        <v>8624.5</v>
      </c>
      <c r="J9" s="80">
        <f>SUM(J10+J13+J22)</f>
        <v>9073</v>
      </c>
      <c r="K9" s="80">
        <f>SUM(K10+K13+K22)</f>
        <v>9491.400000000001</v>
      </c>
      <c r="M9" s="94"/>
    </row>
    <row r="10" spans="2:13" s="49" customFormat="1" ht="58.5" customHeight="1">
      <c r="B10" s="192" t="s">
        <v>216</v>
      </c>
      <c r="C10" s="192"/>
      <c r="D10" s="192"/>
      <c r="E10" s="69">
        <v>901</v>
      </c>
      <c r="F10" s="70" t="s">
        <v>49</v>
      </c>
      <c r="G10" s="69" t="s">
        <v>50</v>
      </c>
      <c r="H10" s="69"/>
      <c r="I10" s="71">
        <f>I11</f>
        <v>1843.3</v>
      </c>
      <c r="J10" s="81">
        <f>SUM(J11)</f>
        <v>1922.7</v>
      </c>
      <c r="K10" s="82">
        <f>SUM(K11)</f>
        <v>2021</v>
      </c>
      <c r="M10" s="139"/>
    </row>
    <row r="11" spans="2:13" s="47" customFormat="1" ht="77.25" customHeight="1">
      <c r="B11" s="155" t="s">
        <v>51</v>
      </c>
      <c r="C11" s="193"/>
      <c r="D11" s="194"/>
      <c r="E11" s="57">
        <v>901</v>
      </c>
      <c r="F11" s="58" t="s">
        <v>49</v>
      </c>
      <c r="G11" s="58" t="s">
        <v>152</v>
      </c>
      <c r="H11" s="57"/>
      <c r="I11" s="59">
        <f>SUM(I12)</f>
        <v>1843.3</v>
      </c>
      <c r="J11" s="60">
        <f>SUM(J12)</f>
        <v>1922.7</v>
      </c>
      <c r="K11" s="61">
        <f>SUM(K12)</f>
        <v>2021</v>
      </c>
      <c r="M11" s="140"/>
    </row>
    <row r="12" spans="2:13" s="47" customFormat="1" ht="118.5" customHeight="1">
      <c r="B12" s="155" t="s">
        <v>52</v>
      </c>
      <c r="C12" s="156"/>
      <c r="D12" s="157"/>
      <c r="E12" s="57">
        <v>901</v>
      </c>
      <c r="F12" s="58" t="s">
        <v>49</v>
      </c>
      <c r="G12" s="58" t="s">
        <v>152</v>
      </c>
      <c r="H12" s="57">
        <v>100</v>
      </c>
      <c r="I12" s="59">
        <v>1843.3</v>
      </c>
      <c r="J12" s="60">
        <v>1922.7</v>
      </c>
      <c r="K12" s="61">
        <v>2021</v>
      </c>
      <c r="M12" s="140"/>
    </row>
    <row r="13" spans="2:13" ht="88.5" customHeight="1">
      <c r="B13" s="192" t="s">
        <v>217</v>
      </c>
      <c r="C13" s="192"/>
      <c r="D13" s="192"/>
      <c r="E13" s="69">
        <v>901</v>
      </c>
      <c r="F13" s="70" t="s">
        <v>54</v>
      </c>
      <c r="G13" s="69"/>
      <c r="H13" s="69"/>
      <c r="I13" s="71">
        <f>SUM(I14+I16+I18)</f>
        <v>6593.2</v>
      </c>
      <c r="J13" s="81">
        <f>SUM(J14+J16+J18)</f>
        <v>6956.7</v>
      </c>
      <c r="K13" s="81">
        <f>SUM(K14+K16+K18)</f>
        <v>7272.900000000001</v>
      </c>
      <c r="M13" s="94"/>
    </row>
    <row r="14" spans="2:13" s="47" customFormat="1" ht="73.5" customHeight="1">
      <c r="B14" s="155" t="s">
        <v>55</v>
      </c>
      <c r="C14" s="156"/>
      <c r="D14" s="157"/>
      <c r="E14" s="57">
        <v>901</v>
      </c>
      <c r="F14" s="58" t="s">
        <v>54</v>
      </c>
      <c r="G14" s="58" t="s">
        <v>153</v>
      </c>
      <c r="H14" s="57"/>
      <c r="I14" s="59">
        <f>SUM(I15)</f>
        <v>1559.7</v>
      </c>
      <c r="J14" s="60">
        <f>SUM(J15)</f>
        <v>1635.3</v>
      </c>
      <c r="K14" s="60">
        <f>SUM(K15)</f>
        <v>1710.1</v>
      </c>
      <c r="M14" s="140"/>
    </row>
    <row r="15" spans="2:13" ht="111.75" customHeight="1">
      <c r="B15" s="155" t="s">
        <v>56</v>
      </c>
      <c r="C15" s="156"/>
      <c r="D15" s="157"/>
      <c r="E15" s="57">
        <v>901</v>
      </c>
      <c r="F15" s="58" t="s">
        <v>54</v>
      </c>
      <c r="G15" s="58" t="s">
        <v>153</v>
      </c>
      <c r="H15" s="57">
        <v>100</v>
      </c>
      <c r="I15" s="59">
        <v>1559.7</v>
      </c>
      <c r="J15" s="60">
        <v>1635.3</v>
      </c>
      <c r="K15" s="60">
        <v>1710.1</v>
      </c>
      <c r="M15" s="94"/>
    </row>
    <row r="16" spans="2:13" s="47" customFormat="1" ht="83.25" customHeight="1">
      <c r="B16" s="155" t="s">
        <v>57</v>
      </c>
      <c r="C16" s="156"/>
      <c r="D16" s="157"/>
      <c r="E16" s="57">
        <v>901</v>
      </c>
      <c r="F16" s="58" t="s">
        <v>54</v>
      </c>
      <c r="G16" s="58" t="s">
        <v>154</v>
      </c>
      <c r="H16" s="57"/>
      <c r="I16" s="59">
        <f>SUM(I17)</f>
        <v>297</v>
      </c>
      <c r="J16" s="60">
        <f>SUM(J17)</f>
        <v>311.4</v>
      </c>
      <c r="K16" s="60">
        <f>SUM(K17)</f>
        <v>325.7</v>
      </c>
      <c r="M16" s="140"/>
    </row>
    <row r="17" spans="2:13" ht="111.75" customHeight="1">
      <c r="B17" s="155" t="s">
        <v>52</v>
      </c>
      <c r="C17" s="156"/>
      <c r="D17" s="157"/>
      <c r="E17" s="57">
        <v>901</v>
      </c>
      <c r="F17" s="58" t="s">
        <v>54</v>
      </c>
      <c r="G17" s="58" t="s">
        <v>154</v>
      </c>
      <c r="H17" s="57">
        <v>100</v>
      </c>
      <c r="I17" s="59">
        <v>297</v>
      </c>
      <c r="J17" s="60">
        <v>311.4</v>
      </c>
      <c r="K17" s="60">
        <v>325.7</v>
      </c>
      <c r="M17" s="94"/>
    </row>
    <row r="18" spans="2:13" s="47" customFormat="1" ht="59.25" customHeight="1">
      <c r="B18" s="155" t="s">
        <v>58</v>
      </c>
      <c r="C18" s="156"/>
      <c r="D18" s="157"/>
      <c r="E18" s="57">
        <v>901</v>
      </c>
      <c r="F18" s="58" t="s">
        <v>54</v>
      </c>
      <c r="G18" s="58" t="s">
        <v>155</v>
      </c>
      <c r="H18" s="57"/>
      <c r="I18" s="59">
        <f>SUM(I19+I20+I21)</f>
        <v>4736.5</v>
      </c>
      <c r="J18" s="61">
        <f>SUM(J19+J20)</f>
        <v>5010</v>
      </c>
      <c r="K18" s="60">
        <f>SUM(K19+K20)</f>
        <v>5237.1</v>
      </c>
      <c r="M18" s="140"/>
    </row>
    <row r="19" spans="2:13" ht="114.75" customHeight="1">
      <c r="B19" s="155" t="s">
        <v>52</v>
      </c>
      <c r="C19" s="156"/>
      <c r="D19" s="157"/>
      <c r="E19" s="57">
        <v>901</v>
      </c>
      <c r="F19" s="58" t="s">
        <v>54</v>
      </c>
      <c r="G19" s="58" t="s">
        <v>155</v>
      </c>
      <c r="H19" s="57">
        <v>100</v>
      </c>
      <c r="I19" s="59">
        <v>4701.1</v>
      </c>
      <c r="J19" s="60">
        <v>4952.6</v>
      </c>
      <c r="K19" s="60">
        <v>5178.8</v>
      </c>
      <c r="M19" s="94"/>
    </row>
    <row r="20" spans="2:13" ht="57.75" customHeight="1">
      <c r="B20" s="155" t="s">
        <v>59</v>
      </c>
      <c r="C20" s="156"/>
      <c r="D20" s="157"/>
      <c r="E20" s="57">
        <v>901</v>
      </c>
      <c r="F20" s="58" t="s">
        <v>54</v>
      </c>
      <c r="G20" s="58" t="s">
        <v>155</v>
      </c>
      <c r="H20" s="57">
        <v>200</v>
      </c>
      <c r="I20" s="64">
        <v>32.2</v>
      </c>
      <c r="J20" s="60">
        <v>57.4</v>
      </c>
      <c r="K20" s="60">
        <v>58.3</v>
      </c>
      <c r="M20" s="94"/>
    </row>
    <row r="21" spans="2:13" ht="30" customHeight="1">
      <c r="B21" s="155" t="s">
        <v>125</v>
      </c>
      <c r="C21" s="156"/>
      <c r="D21" s="157"/>
      <c r="E21" s="57">
        <v>901</v>
      </c>
      <c r="F21" s="58" t="s">
        <v>54</v>
      </c>
      <c r="G21" s="58" t="s">
        <v>155</v>
      </c>
      <c r="H21" s="57">
        <v>300</v>
      </c>
      <c r="I21" s="64">
        <v>3.2</v>
      </c>
      <c r="J21" s="61">
        <v>0</v>
      </c>
      <c r="K21" s="61">
        <v>0</v>
      </c>
      <c r="M21" s="94"/>
    </row>
    <row r="22" spans="2:13" s="49" customFormat="1" ht="29.25" customHeight="1">
      <c r="B22" s="161" t="s">
        <v>60</v>
      </c>
      <c r="C22" s="162"/>
      <c r="D22" s="163"/>
      <c r="E22" s="69">
        <v>901</v>
      </c>
      <c r="F22" s="70" t="s">
        <v>61</v>
      </c>
      <c r="G22" s="70"/>
      <c r="H22" s="69"/>
      <c r="I22" s="72">
        <f>SUM(I23+I25)</f>
        <v>188</v>
      </c>
      <c r="J22" s="81">
        <f>SUM(J23+J25)</f>
        <v>193.6</v>
      </c>
      <c r="K22" s="81">
        <f>SUM(K23+K25)</f>
        <v>197.5</v>
      </c>
      <c r="M22" s="139"/>
    </row>
    <row r="23" spans="2:13" s="47" customFormat="1" ht="57.75" customHeight="1">
      <c r="B23" s="155" t="s">
        <v>62</v>
      </c>
      <c r="C23" s="156"/>
      <c r="D23" s="157"/>
      <c r="E23" s="57">
        <v>901</v>
      </c>
      <c r="F23" s="58" t="s">
        <v>61</v>
      </c>
      <c r="G23" s="58" t="s">
        <v>156</v>
      </c>
      <c r="H23" s="57"/>
      <c r="I23" s="59">
        <f>SUM(I24)</f>
        <v>80</v>
      </c>
      <c r="J23" s="60">
        <f>SUM(J24)</f>
        <v>85.6</v>
      </c>
      <c r="K23" s="60">
        <f>SUM(K24)</f>
        <v>89.5</v>
      </c>
      <c r="M23" s="140"/>
    </row>
    <row r="24" spans="2:13" ht="57" customHeight="1">
      <c r="B24" s="155" t="s">
        <v>59</v>
      </c>
      <c r="C24" s="156"/>
      <c r="D24" s="157"/>
      <c r="E24" s="57">
        <v>901</v>
      </c>
      <c r="F24" s="58" t="s">
        <v>61</v>
      </c>
      <c r="G24" s="58" t="s">
        <v>156</v>
      </c>
      <c r="H24" s="57">
        <v>200</v>
      </c>
      <c r="I24" s="59">
        <v>80</v>
      </c>
      <c r="J24" s="60">
        <v>85.6</v>
      </c>
      <c r="K24" s="60">
        <v>89.5</v>
      </c>
      <c r="M24" s="94"/>
    </row>
    <row r="25" spans="2:13" s="47" customFormat="1" ht="46.5" customHeight="1">
      <c r="B25" s="155" t="s">
        <v>63</v>
      </c>
      <c r="C25" s="156"/>
      <c r="D25" s="157"/>
      <c r="E25" s="57">
        <v>901</v>
      </c>
      <c r="F25" s="58" t="s">
        <v>61</v>
      </c>
      <c r="G25" s="58" t="s">
        <v>157</v>
      </c>
      <c r="H25" s="57"/>
      <c r="I25" s="59">
        <f>SUM(I26)</f>
        <v>108</v>
      </c>
      <c r="J25" s="83">
        <f>SUM(J26)</f>
        <v>108</v>
      </c>
      <c r="K25" s="83">
        <f>SUM(K26)</f>
        <v>108</v>
      </c>
      <c r="M25" s="140"/>
    </row>
    <row r="26" spans="2:13" ht="18" customHeight="1">
      <c r="B26" s="155" t="s">
        <v>64</v>
      </c>
      <c r="C26" s="156"/>
      <c r="D26" s="157"/>
      <c r="E26" s="57">
        <v>901</v>
      </c>
      <c r="F26" s="58" t="s">
        <v>61</v>
      </c>
      <c r="G26" s="58" t="s">
        <v>157</v>
      </c>
      <c r="H26" s="57">
        <v>800</v>
      </c>
      <c r="I26" s="59">
        <v>108</v>
      </c>
      <c r="J26" s="83">
        <v>108</v>
      </c>
      <c r="K26" s="83">
        <v>108</v>
      </c>
      <c r="M26" s="94"/>
    </row>
    <row r="27" spans="2:13" ht="18" customHeight="1">
      <c r="B27" s="164" t="s">
        <v>65</v>
      </c>
      <c r="C27" s="165"/>
      <c r="D27" s="166"/>
      <c r="E27" s="66">
        <v>901</v>
      </c>
      <c r="F27" s="67" t="s">
        <v>66</v>
      </c>
      <c r="G27" s="66"/>
      <c r="H27" s="66"/>
      <c r="I27" s="68">
        <f aca="true" t="shared" si="0" ref="I27:K29">SUM(I28)</f>
        <v>8.9</v>
      </c>
      <c r="J27" s="80">
        <f t="shared" si="0"/>
        <v>18.9</v>
      </c>
      <c r="K27" s="80">
        <f t="shared" si="0"/>
        <v>19.8</v>
      </c>
      <c r="M27" s="94"/>
    </row>
    <row r="28" spans="2:13" ht="45" customHeight="1">
      <c r="B28" s="161" t="s">
        <v>67</v>
      </c>
      <c r="C28" s="162"/>
      <c r="D28" s="163"/>
      <c r="E28" s="69">
        <v>901</v>
      </c>
      <c r="F28" s="70" t="s">
        <v>68</v>
      </c>
      <c r="G28" s="69"/>
      <c r="H28" s="69"/>
      <c r="I28" s="71">
        <f t="shared" si="0"/>
        <v>8.9</v>
      </c>
      <c r="J28" s="81">
        <f t="shared" si="0"/>
        <v>18.9</v>
      </c>
      <c r="K28" s="81">
        <f t="shared" si="0"/>
        <v>19.8</v>
      </c>
      <c r="M28" s="94"/>
    </row>
    <row r="29" spans="2:13" ht="90.75" customHeight="1">
      <c r="B29" s="155" t="s">
        <v>159</v>
      </c>
      <c r="C29" s="156"/>
      <c r="D29" s="157"/>
      <c r="E29" s="57">
        <v>901</v>
      </c>
      <c r="F29" s="58" t="s">
        <v>68</v>
      </c>
      <c r="G29" s="57">
        <v>9920000180</v>
      </c>
      <c r="H29" s="57"/>
      <c r="I29" s="59">
        <f t="shared" si="0"/>
        <v>8.9</v>
      </c>
      <c r="J29" s="60">
        <f t="shared" si="0"/>
        <v>18.9</v>
      </c>
      <c r="K29" s="60">
        <f t="shared" si="0"/>
        <v>19.8</v>
      </c>
      <c r="M29" s="94"/>
    </row>
    <row r="30" spans="2:13" ht="57" customHeight="1">
      <c r="B30" s="155" t="s">
        <v>59</v>
      </c>
      <c r="C30" s="156"/>
      <c r="D30" s="157"/>
      <c r="E30" s="57">
        <v>901</v>
      </c>
      <c r="F30" s="58" t="s">
        <v>68</v>
      </c>
      <c r="G30" s="58" t="s">
        <v>158</v>
      </c>
      <c r="H30" s="57">
        <v>200</v>
      </c>
      <c r="I30" s="59">
        <v>8.9</v>
      </c>
      <c r="J30" s="60">
        <v>18.9</v>
      </c>
      <c r="K30" s="60">
        <v>19.8</v>
      </c>
      <c r="M30" s="94"/>
    </row>
    <row r="31" spans="2:13" ht="56.25" customHeight="1">
      <c r="B31" s="164" t="s">
        <v>69</v>
      </c>
      <c r="C31" s="165"/>
      <c r="D31" s="166"/>
      <c r="E31" s="66">
        <v>984</v>
      </c>
      <c r="F31" s="67"/>
      <c r="G31" s="67"/>
      <c r="H31" s="66"/>
      <c r="I31" s="68">
        <f>SUM(I32+I61+I67+I80+I109+I125+I141+I155+I167+I105)</f>
        <v>473547.10000000003</v>
      </c>
      <c r="J31" s="68">
        <f>SUM(J32+J61+J67+J80+J109+J125+J141+J155+J167)</f>
        <v>395985.5</v>
      </c>
      <c r="K31" s="68">
        <f>SUM(K32+K61+K67+K80+K109+K125+K141+K155+K167)</f>
        <v>403717.00000000006</v>
      </c>
      <c r="M31" s="94"/>
    </row>
    <row r="32" spans="2:13" ht="27" customHeight="1">
      <c r="B32" s="191" t="s">
        <v>46</v>
      </c>
      <c r="C32" s="191"/>
      <c r="D32" s="191"/>
      <c r="E32" s="66">
        <v>984</v>
      </c>
      <c r="F32" s="67" t="s">
        <v>47</v>
      </c>
      <c r="G32" s="67"/>
      <c r="H32" s="66"/>
      <c r="I32" s="68">
        <f>SUM(I33+I41+I44)</f>
        <v>46228.4</v>
      </c>
      <c r="J32" s="68">
        <f>SUM(J33+J41+J44)</f>
        <v>50050.1</v>
      </c>
      <c r="K32" s="68">
        <f>SUM(K33+K41+K44)</f>
        <v>52327.2</v>
      </c>
      <c r="M32" s="94"/>
    </row>
    <row r="33" spans="2:13" s="47" customFormat="1" ht="82.5" customHeight="1">
      <c r="B33" s="161" t="s">
        <v>218</v>
      </c>
      <c r="C33" s="162"/>
      <c r="D33" s="163"/>
      <c r="E33" s="69">
        <v>984</v>
      </c>
      <c r="F33" s="70" t="s">
        <v>71</v>
      </c>
      <c r="G33" s="69"/>
      <c r="H33" s="69"/>
      <c r="I33" s="71">
        <f>SUM(I34+I38)</f>
        <v>45843.5</v>
      </c>
      <c r="J33" s="71">
        <f>SUM(J34+J38)</f>
        <v>49657.7</v>
      </c>
      <c r="K33" s="71">
        <f>SUM(K34+K38)</f>
        <v>51921.7</v>
      </c>
      <c r="M33" s="140"/>
    </row>
    <row r="34" spans="2:13" s="47" customFormat="1" ht="61.5" customHeight="1">
      <c r="B34" s="155" t="s">
        <v>72</v>
      </c>
      <c r="C34" s="156"/>
      <c r="D34" s="157"/>
      <c r="E34" s="57">
        <v>984</v>
      </c>
      <c r="F34" s="58" t="s">
        <v>71</v>
      </c>
      <c r="G34" s="58" t="s">
        <v>160</v>
      </c>
      <c r="H34" s="57"/>
      <c r="I34" s="59">
        <f>SUM(I35+I36+I37)</f>
        <v>38915.2</v>
      </c>
      <c r="J34" s="59">
        <f>SUM(J35+J36+J37)</f>
        <v>42393.2</v>
      </c>
      <c r="K34" s="59">
        <f>SUM(K35+K36+K37)</f>
        <v>44325.5</v>
      </c>
      <c r="M34" s="140"/>
    </row>
    <row r="35" spans="2:13" ht="111" customHeight="1">
      <c r="B35" s="155" t="s">
        <v>52</v>
      </c>
      <c r="C35" s="156"/>
      <c r="D35" s="157"/>
      <c r="E35" s="57">
        <v>984</v>
      </c>
      <c r="F35" s="58" t="s">
        <v>71</v>
      </c>
      <c r="G35" s="58" t="s">
        <v>160</v>
      </c>
      <c r="H35" s="57">
        <v>100</v>
      </c>
      <c r="I35" s="59">
        <v>30755.4</v>
      </c>
      <c r="J35" s="60">
        <v>32233.9</v>
      </c>
      <c r="K35" s="60">
        <v>33703.6</v>
      </c>
      <c r="M35" s="94"/>
    </row>
    <row r="36" spans="2:13" ht="55.5" customHeight="1">
      <c r="B36" s="155" t="s">
        <v>59</v>
      </c>
      <c r="C36" s="156"/>
      <c r="D36" s="157"/>
      <c r="E36" s="57">
        <v>984</v>
      </c>
      <c r="F36" s="58" t="s">
        <v>71</v>
      </c>
      <c r="G36" s="58" t="s">
        <v>160</v>
      </c>
      <c r="H36" s="57">
        <v>200</v>
      </c>
      <c r="I36" s="59">
        <v>8115.2</v>
      </c>
      <c r="J36" s="60">
        <v>10150.6</v>
      </c>
      <c r="K36" s="60">
        <v>10613.2</v>
      </c>
      <c r="M36" s="94"/>
    </row>
    <row r="37" spans="2:13" ht="16.5" customHeight="1">
      <c r="B37" s="155" t="s">
        <v>64</v>
      </c>
      <c r="C37" s="156"/>
      <c r="D37" s="157"/>
      <c r="E37" s="57">
        <v>984</v>
      </c>
      <c r="F37" s="58" t="s">
        <v>71</v>
      </c>
      <c r="G37" s="58" t="s">
        <v>160</v>
      </c>
      <c r="H37" s="57">
        <v>800</v>
      </c>
      <c r="I37" s="59">
        <v>44.6</v>
      </c>
      <c r="J37" s="60">
        <v>8.7</v>
      </c>
      <c r="K37" s="60">
        <v>8.7</v>
      </c>
      <c r="M37" s="94"/>
    </row>
    <row r="38" spans="2:13" ht="87" customHeight="1">
      <c r="B38" s="155" t="s">
        <v>73</v>
      </c>
      <c r="C38" s="156"/>
      <c r="D38" s="157"/>
      <c r="E38" s="57">
        <v>984</v>
      </c>
      <c r="F38" s="58" t="s">
        <v>71</v>
      </c>
      <c r="G38" s="58" t="s">
        <v>161</v>
      </c>
      <c r="H38" s="57"/>
      <c r="I38" s="59">
        <f>SUM(I39+I40)</f>
        <v>6928.3</v>
      </c>
      <c r="J38" s="59">
        <f>SUM(J39+J40)</f>
        <v>7264.5</v>
      </c>
      <c r="K38" s="59">
        <f>SUM(K39+K40)</f>
        <v>7596.2</v>
      </c>
      <c r="M38" s="94"/>
    </row>
    <row r="39" spans="2:13" ht="111" customHeight="1">
      <c r="B39" s="155" t="s">
        <v>52</v>
      </c>
      <c r="C39" s="156"/>
      <c r="D39" s="157"/>
      <c r="E39" s="57">
        <v>984</v>
      </c>
      <c r="F39" s="58" t="s">
        <v>71</v>
      </c>
      <c r="G39" s="58" t="s">
        <v>161</v>
      </c>
      <c r="H39" s="57">
        <v>100</v>
      </c>
      <c r="I39" s="59">
        <v>6451.3</v>
      </c>
      <c r="J39" s="60">
        <v>6764.1</v>
      </c>
      <c r="K39" s="61">
        <v>7073</v>
      </c>
      <c r="M39" s="94"/>
    </row>
    <row r="40" spans="2:13" ht="56.25" customHeight="1">
      <c r="B40" s="155" t="s">
        <v>59</v>
      </c>
      <c r="C40" s="156"/>
      <c r="D40" s="157"/>
      <c r="E40" s="57">
        <v>984</v>
      </c>
      <c r="F40" s="58" t="s">
        <v>71</v>
      </c>
      <c r="G40" s="58" t="s">
        <v>161</v>
      </c>
      <c r="H40" s="57">
        <v>200</v>
      </c>
      <c r="I40" s="59">
        <v>477</v>
      </c>
      <c r="J40" s="60">
        <v>500.4</v>
      </c>
      <c r="K40" s="60">
        <v>523.2</v>
      </c>
      <c r="M40" s="94"/>
    </row>
    <row r="41" spans="2:13" s="84" customFormat="1" ht="15">
      <c r="B41" s="192" t="s">
        <v>74</v>
      </c>
      <c r="C41" s="192"/>
      <c r="D41" s="192"/>
      <c r="E41" s="69">
        <v>984</v>
      </c>
      <c r="F41" s="70" t="s">
        <v>75</v>
      </c>
      <c r="G41" s="69"/>
      <c r="H41" s="69"/>
      <c r="I41" s="71">
        <f aca="true" t="shared" si="1" ref="I41:K42">I42</f>
        <v>100</v>
      </c>
      <c r="J41" s="71">
        <f t="shared" si="1"/>
        <v>100</v>
      </c>
      <c r="K41" s="71">
        <f t="shared" si="1"/>
        <v>100</v>
      </c>
      <c r="M41" s="141"/>
    </row>
    <row r="42" spans="2:13" s="47" customFormat="1" ht="17.25" customHeight="1">
      <c r="B42" s="155" t="s">
        <v>76</v>
      </c>
      <c r="C42" s="156"/>
      <c r="D42" s="157"/>
      <c r="E42" s="57">
        <v>984</v>
      </c>
      <c r="F42" s="58" t="s">
        <v>75</v>
      </c>
      <c r="G42" s="58" t="s">
        <v>162</v>
      </c>
      <c r="H42" s="58"/>
      <c r="I42" s="59">
        <f t="shared" si="1"/>
        <v>100</v>
      </c>
      <c r="J42" s="59">
        <f t="shared" si="1"/>
        <v>100</v>
      </c>
      <c r="K42" s="59">
        <f t="shared" si="1"/>
        <v>100</v>
      </c>
      <c r="M42" s="140"/>
    </row>
    <row r="43" spans="2:13" ht="18.75" customHeight="1">
      <c r="B43" s="155" t="s">
        <v>64</v>
      </c>
      <c r="C43" s="156"/>
      <c r="D43" s="157"/>
      <c r="E43" s="57">
        <v>984</v>
      </c>
      <c r="F43" s="58" t="s">
        <v>75</v>
      </c>
      <c r="G43" s="58" t="s">
        <v>162</v>
      </c>
      <c r="H43" s="58" t="s">
        <v>77</v>
      </c>
      <c r="I43" s="59">
        <v>100</v>
      </c>
      <c r="J43" s="61">
        <v>100</v>
      </c>
      <c r="K43" s="61">
        <v>100</v>
      </c>
      <c r="M43" s="94"/>
    </row>
    <row r="44" spans="2:13" s="47" customFormat="1" ht="30" customHeight="1">
      <c r="B44" s="196" t="s">
        <v>60</v>
      </c>
      <c r="C44" s="196"/>
      <c r="D44" s="196"/>
      <c r="E44" s="69">
        <v>984</v>
      </c>
      <c r="F44" s="70" t="s">
        <v>61</v>
      </c>
      <c r="G44" s="69"/>
      <c r="H44" s="69"/>
      <c r="I44" s="71">
        <f>SUM(I51+I53+I57+I59+I45+I47+I49+I55)</f>
        <v>284.9</v>
      </c>
      <c r="J44" s="71">
        <f>SUM(J51+J53+J57+J59+J45+J47+J49+J55)</f>
        <v>292.4</v>
      </c>
      <c r="K44" s="71">
        <f>SUM(K51+K53+K57+K59+K45+K47+K49+K55)</f>
        <v>305.49999999999994</v>
      </c>
      <c r="M44" s="140"/>
    </row>
    <row r="45" spans="2:13" s="47" customFormat="1" ht="57" customHeight="1">
      <c r="B45" s="213" t="s">
        <v>220</v>
      </c>
      <c r="C45" s="214"/>
      <c r="D45" s="215"/>
      <c r="E45" s="57">
        <v>984</v>
      </c>
      <c r="F45" s="58" t="s">
        <v>61</v>
      </c>
      <c r="G45" s="58" t="s">
        <v>221</v>
      </c>
      <c r="H45" s="69"/>
      <c r="I45" s="71">
        <f>SUM(I46)</f>
        <v>10</v>
      </c>
      <c r="J45" s="71">
        <f>SUM(J46)</f>
        <v>10.5</v>
      </c>
      <c r="K45" s="71">
        <f>SUM(K46)</f>
        <v>10.9</v>
      </c>
      <c r="M45" s="140"/>
    </row>
    <row r="46" spans="2:13" s="47" customFormat="1" ht="42" customHeight="1">
      <c r="B46" s="155" t="s">
        <v>78</v>
      </c>
      <c r="C46" s="156"/>
      <c r="D46" s="157"/>
      <c r="E46" s="57">
        <v>984</v>
      </c>
      <c r="F46" s="58" t="s">
        <v>61</v>
      </c>
      <c r="G46" s="58" t="s">
        <v>221</v>
      </c>
      <c r="H46" s="57">
        <v>200</v>
      </c>
      <c r="I46" s="71">
        <v>10</v>
      </c>
      <c r="J46" s="71">
        <v>10.5</v>
      </c>
      <c r="K46" s="71">
        <v>10.9</v>
      </c>
      <c r="M46" s="140"/>
    </row>
    <row r="47" spans="2:13" s="47" customFormat="1" ht="97.5" customHeight="1">
      <c r="B47" s="213" t="s">
        <v>222</v>
      </c>
      <c r="C47" s="214"/>
      <c r="D47" s="215"/>
      <c r="E47" s="57">
        <v>984</v>
      </c>
      <c r="F47" s="58" t="s">
        <v>61</v>
      </c>
      <c r="G47" s="58" t="s">
        <v>223</v>
      </c>
      <c r="H47" s="69"/>
      <c r="I47" s="71">
        <f>SUM(I48)</f>
        <v>10</v>
      </c>
      <c r="J47" s="71">
        <f>SUM(J48)</f>
        <v>10.5</v>
      </c>
      <c r="K47" s="71">
        <f>SUM(K48)</f>
        <v>11</v>
      </c>
      <c r="M47" s="140"/>
    </row>
    <row r="48" spans="2:13" s="47" customFormat="1" ht="45" customHeight="1">
      <c r="B48" s="155" t="s">
        <v>78</v>
      </c>
      <c r="C48" s="156"/>
      <c r="D48" s="157"/>
      <c r="E48" s="57">
        <v>984</v>
      </c>
      <c r="F48" s="58" t="s">
        <v>61</v>
      </c>
      <c r="G48" s="58" t="s">
        <v>223</v>
      </c>
      <c r="H48" s="57">
        <v>200</v>
      </c>
      <c r="I48" s="71">
        <v>10</v>
      </c>
      <c r="J48" s="71">
        <v>10.5</v>
      </c>
      <c r="K48" s="71">
        <v>11</v>
      </c>
      <c r="M48" s="140"/>
    </row>
    <row r="49" spans="2:13" s="47" customFormat="1" ht="72.75" customHeight="1">
      <c r="B49" s="213" t="s">
        <v>110</v>
      </c>
      <c r="C49" s="214"/>
      <c r="D49" s="215"/>
      <c r="E49" s="57">
        <v>984</v>
      </c>
      <c r="F49" s="58" t="s">
        <v>61</v>
      </c>
      <c r="G49" s="58" t="s">
        <v>111</v>
      </c>
      <c r="H49" s="69"/>
      <c r="I49" s="71">
        <f>SUM(I50)</f>
        <v>10</v>
      </c>
      <c r="J49" s="71">
        <f>SUM(J50)</f>
        <v>10.5</v>
      </c>
      <c r="K49" s="71">
        <f>SUM(K50)</f>
        <v>11</v>
      </c>
      <c r="M49" s="140"/>
    </row>
    <row r="50" spans="2:13" s="47" customFormat="1" ht="44.25" customHeight="1">
      <c r="B50" s="155" t="s">
        <v>78</v>
      </c>
      <c r="C50" s="156"/>
      <c r="D50" s="157"/>
      <c r="E50" s="57">
        <v>984</v>
      </c>
      <c r="F50" s="58" t="s">
        <v>61</v>
      </c>
      <c r="G50" s="58" t="s">
        <v>111</v>
      </c>
      <c r="H50" s="57">
        <v>200</v>
      </c>
      <c r="I50" s="71">
        <v>10</v>
      </c>
      <c r="J50" s="71">
        <v>10.5</v>
      </c>
      <c r="K50" s="71">
        <v>11</v>
      </c>
      <c r="M50" s="140"/>
    </row>
    <row r="51" spans="2:13" s="47" customFormat="1" ht="69.75" customHeight="1">
      <c r="B51" s="155" t="s">
        <v>165</v>
      </c>
      <c r="C51" s="156"/>
      <c r="D51" s="157"/>
      <c r="E51" s="62">
        <v>984</v>
      </c>
      <c r="F51" s="63" t="s">
        <v>61</v>
      </c>
      <c r="G51" s="63" t="s">
        <v>163</v>
      </c>
      <c r="H51" s="62"/>
      <c r="I51" s="64">
        <f>SUM(I52)</f>
        <v>108.2</v>
      </c>
      <c r="J51" s="64">
        <f>SUM(J52)</f>
        <v>113.5</v>
      </c>
      <c r="K51" s="64">
        <f>SUM(K52)</f>
        <v>118.7</v>
      </c>
      <c r="M51" s="140"/>
    </row>
    <row r="52" spans="2:13" s="47" customFormat="1" ht="43.5" customHeight="1">
      <c r="B52" s="197" t="s">
        <v>78</v>
      </c>
      <c r="C52" s="198"/>
      <c r="D52" s="199"/>
      <c r="E52" s="62">
        <v>984</v>
      </c>
      <c r="F52" s="63" t="s">
        <v>61</v>
      </c>
      <c r="G52" s="63" t="s">
        <v>163</v>
      </c>
      <c r="H52" s="62">
        <v>200</v>
      </c>
      <c r="I52" s="64">
        <v>108.2</v>
      </c>
      <c r="J52" s="60">
        <v>113.5</v>
      </c>
      <c r="K52" s="60">
        <v>118.7</v>
      </c>
      <c r="M52" s="140"/>
    </row>
    <row r="53" spans="2:13" ht="127.5" customHeight="1">
      <c r="B53" s="155" t="s">
        <v>166</v>
      </c>
      <c r="C53" s="156"/>
      <c r="D53" s="157"/>
      <c r="E53" s="57">
        <v>984</v>
      </c>
      <c r="F53" s="58" t="s">
        <v>61</v>
      </c>
      <c r="G53" s="58" t="s">
        <v>164</v>
      </c>
      <c r="H53" s="57"/>
      <c r="I53" s="59">
        <f>I54</f>
        <v>86.3</v>
      </c>
      <c r="J53" s="59">
        <f>J54</f>
        <v>90.4</v>
      </c>
      <c r="K53" s="59">
        <f>K54</f>
        <v>94.5</v>
      </c>
      <c r="M53" s="94"/>
    </row>
    <row r="54" spans="2:13" ht="40.5" customHeight="1">
      <c r="B54" s="155" t="s">
        <v>78</v>
      </c>
      <c r="C54" s="156"/>
      <c r="D54" s="157"/>
      <c r="E54" s="57">
        <v>984</v>
      </c>
      <c r="F54" s="58" t="s">
        <v>61</v>
      </c>
      <c r="G54" s="58" t="s">
        <v>164</v>
      </c>
      <c r="H54" s="57">
        <v>200</v>
      </c>
      <c r="I54" s="59">
        <v>86.3</v>
      </c>
      <c r="J54" s="60">
        <v>90.4</v>
      </c>
      <c r="K54" s="61">
        <v>94.5</v>
      </c>
      <c r="M54" s="94"/>
    </row>
    <row r="55" spans="2:13" ht="30.75" customHeight="1">
      <c r="B55" s="158" t="s">
        <v>226</v>
      </c>
      <c r="C55" s="159"/>
      <c r="D55" s="160"/>
      <c r="E55" s="57">
        <v>984</v>
      </c>
      <c r="F55" s="58" t="s">
        <v>61</v>
      </c>
      <c r="G55" s="58" t="s">
        <v>227</v>
      </c>
      <c r="H55" s="57"/>
      <c r="I55" s="59">
        <f>SUM(I56)</f>
        <v>6</v>
      </c>
      <c r="J55" s="61">
        <f>SUM(J56)</f>
        <v>0</v>
      </c>
      <c r="K55" s="61">
        <f>SUM(K56)</f>
        <v>0</v>
      </c>
      <c r="M55" s="94"/>
    </row>
    <row r="56" spans="2:13" ht="15.75" customHeight="1">
      <c r="B56" s="158" t="s">
        <v>64</v>
      </c>
      <c r="C56" s="159"/>
      <c r="D56" s="160"/>
      <c r="E56" s="57">
        <v>984</v>
      </c>
      <c r="F56" s="58" t="s">
        <v>61</v>
      </c>
      <c r="G56" s="58" t="s">
        <v>227</v>
      </c>
      <c r="H56" s="57">
        <v>800</v>
      </c>
      <c r="I56" s="59">
        <v>6</v>
      </c>
      <c r="J56" s="61">
        <v>0</v>
      </c>
      <c r="K56" s="61">
        <v>0</v>
      </c>
      <c r="M56" s="94"/>
    </row>
    <row r="57" spans="2:13" s="85" customFormat="1" ht="97.5" customHeight="1">
      <c r="B57" s="155" t="s">
        <v>79</v>
      </c>
      <c r="C57" s="156"/>
      <c r="D57" s="157"/>
      <c r="E57" s="57">
        <v>984</v>
      </c>
      <c r="F57" s="58" t="s">
        <v>61</v>
      </c>
      <c r="G57" s="58" t="s">
        <v>167</v>
      </c>
      <c r="H57" s="57"/>
      <c r="I57" s="59">
        <v>8.8</v>
      </c>
      <c r="J57" s="59">
        <v>9.2</v>
      </c>
      <c r="K57" s="59">
        <v>9.6</v>
      </c>
      <c r="M57" s="142"/>
    </row>
    <row r="58" spans="2:13" s="85" customFormat="1" ht="42" customHeight="1">
      <c r="B58" s="155" t="s">
        <v>80</v>
      </c>
      <c r="C58" s="156"/>
      <c r="D58" s="157"/>
      <c r="E58" s="57">
        <v>984</v>
      </c>
      <c r="F58" s="58" t="s">
        <v>61</v>
      </c>
      <c r="G58" s="58" t="s">
        <v>167</v>
      </c>
      <c r="H58" s="57">
        <v>200</v>
      </c>
      <c r="I58" s="59">
        <v>8.8</v>
      </c>
      <c r="J58" s="65">
        <v>9.2</v>
      </c>
      <c r="K58" s="65">
        <v>9.6</v>
      </c>
      <c r="M58" s="142"/>
    </row>
    <row r="59" spans="2:13" ht="73.5" customHeight="1">
      <c r="B59" s="155" t="s">
        <v>168</v>
      </c>
      <c r="C59" s="156"/>
      <c r="D59" s="157"/>
      <c r="E59" s="57">
        <v>984</v>
      </c>
      <c r="F59" s="58" t="s">
        <v>61</v>
      </c>
      <c r="G59" s="58" t="s">
        <v>169</v>
      </c>
      <c r="H59" s="57"/>
      <c r="I59" s="59">
        <f>SUM(I60)</f>
        <v>45.6</v>
      </c>
      <c r="J59" s="59">
        <f>SUM(J60)</f>
        <v>47.8</v>
      </c>
      <c r="K59" s="59">
        <f>SUM(K60)</f>
        <v>49.8</v>
      </c>
      <c r="M59" s="94"/>
    </row>
    <row r="60" spans="2:13" ht="42" customHeight="1">
      <c r="B60" s="155" t="s">
        <v>78</v>
      </c>
      <c r="C60" s="156"/>
      <c r="D60" s="157"/>
      <c r="E60" s="57">
        <v>984</v>
      </c>
      <c r="F60" s="58" t="s">
        <v>61</v>
      </c>
      <c r="G60" s="58" t="s">
        <v>169</v>
      </c>
      <c r="H60" s="57">
        <v>200</v>
      </c>
      <c r="I60" s="59">
        <v>45.6</v>
      </c>
      <c r="J60" s="60">
        <v>47.8</v>
      </c>
      <c r="K60" s="60">
        <v>49.8</v>
      </c>
      <c r="M60" s="94"/>
    </row>
    <row r="61" spans="2:13" s="47" customFormat="1" ht="60" customHeight="1">
      <c r="B61" s="191" t="s">
        <v>81</v>
      </c>
      <c r="C61" s="191"/>
      <c r="D61" s="191"/>
      <c r="E61" s="66">
        <v>984</v>
      </c>
      <c r="F61" s="67" t="s">
        <v>82</v>
      </c>
      <c r="G61" s="67"/>
      <c r="H61" s="66"/>
      <c r="I61" s="68">
        <f>SUM(I62)</f>
        <v>255.2</v>
      </c>
      <c r="J61" s="68">
        <f>SUM(J62)</f>
        <v>304.6</v>
      </c>
      <c r="K61" s="68">
        <f>SUM(K62)</f>
        <v>318.5</v>
      </c>
      <c r="M61" s="140"/>
    </row>
    <row r="62" spans="2:13" s="47" customFormat="1" ht="69.75" customHeight="1">
      <c r="B62" s="192" t="s">
        <v>219</v>
      </c>
      <c r="C62" s="192"/>
      <c r="D62" s="192"/>
      <c r="E62" s="69">
        <v>984</v>
      </c>
      <c r="F62" s="70" t="s">
        <v>84</v>
      </c>
      <c r="G62" s="70"/>
      <c r="H62" s="69"/>
      <c r="I62" s="71">
        <f>SUM(I63+I65)</f>
        <v>255.2</v>
      </c>
      <c r="J62" s="71">
        <f>SUM(J63+J65)</f>
        <v>304.6</v>
      </c>
      <c r="K62" s="71">
        <f>SUM(K63+K65)</f>
        <v>318.5</v>
      </c>
      <c r="M62" s="140"/>
    </row>
    <row r="63" spans="2:13" s="47" customFormat="1" ht="179.25" customHeight="1">
      <c r="B63" s="200" t="s">
        <v>170</v>
      </c>
      <c r="C63" s="193"/>
      <c r="D63" s="194"/>
      <c r="E63" s="57">
        <v>984</v>
      </c>
      <c r="F63" s="58" t="s">
        <v>84</v>
      </c>
      <c r="G63" s="58" t="s">
        <v>171</v>
      </c>
      <c r="H63" s="57"/>
      <c r="I63" s="59">
        <f>SUM(I64)</f>
        <v>68</v>
      </c>
      <c r="J63" s="59">
        <f>SUM(J64)</f>
        <v>71.3</v>
      </c>
      <c r="K63" s="59">
        <f>SUM(K64)</f>
        <v>74.4</v>
      </c>
      <c r="M63" s="140"/>
    </row>
    <row r="64" spans="2:13" ht="42" customHeight="1">
      <c r="B64" s="155" t="s">
        <v>78</v>
      </c>
      <c r="C64" s="156"/>
      <c r="D64" s="157"/>
      <c r="E64" s="57">
        <v>984</v>
      </c>
      <c r="F64" s="58" t="s">
        <v>84</v>
      </c>
      <c r="G64" s="58" t="s">
        <v>171</v>
      </c>
      <c r="H64" s="57">
        <v>200</v>
      </c>
      <c r="I64" s="59">
        <v>68</v>
      </c>
      <c r="J64" s="60">
        <v>71.3</v>
      </c>
      <c r="K64" s="60">
        <v>74.4</v>
      </c>
      <c r="M64" s="94"/>
    </row>
    <row r="65" spans="2:13" s="47" customFormat="1" ht="125.25" customHeight="1">
      <c r="B65" s="155" t="s">
        <v>173</v>
      </c>
      <c r="C65" s="156"/>
      <c r="D65" s="157"/>
      <c r="E65" s="57">
        <v>984</v>
      </c>
      <c r="F65" s="58" t="s">
        <v>84</v>
      </c>
      <c r="G65" s="58" t="s">
        <v>172</v>
      </c>
      <c r="H65" s="57"/>
      <c r="I65" s="59">
        <f>SUM(I66)</f>
        <v>187.2</v>
      </c>
      <c r="J65" s="59">
        <f>SUM(J66)</f>
        <v>233.3</v>
      </c>
      <c r="K65" s="59">
        <f>SUM(K66)</f>
        <v>244.1</v>
      </c>
      <c r="M65" s="140"/>
    </row>
    <row r="66" spans="2:13" ht="41.25" customHeight="1">
      <c r="B66" s="155" t="s">
        <v>78</v>
      </c>
      <c r="C66" s="156"/>
      <c r="D66" s="157"/>
      <c r="E66" s="57">
        <v>984</v>
      </c>
      <c r="F66" s="58" t="s">
        <v>84</v>
      </c>
      <c r="G66" s="58" t="s">
        <v>172</v>
      </c>
      <c r="H66" s="57">
        <v>200</v>
      </c>
      <c r="I66" s="59">
        <v>187.2</v>
      </c>
      <c r="J66" s="60">
        <v>233.3</v>
      </c>
      <c r="K66" s="60">
        <v>244.1</v>
      </c>
      <c r="M66" s="94"/>
    </row>
    <row r="67" spans="2:13" ht="30" customHeight="1">
      <c r="B67" s="164" t="s">
        <v>85</v>
      </c>
      <c r="C67" s="165"/>
      <c r="D67" s="166"/>
      <c r="E67" s="66">
        <v>984</v>
      </c>
      <c r="F67" s="67" t="s">
        <v>86</v>
      </c>
      <c r="G67" s="67"/>
      <c r="H67" s="66"/>
      <c r="I67" s="68">
        <f>SUM(I68+I71+I77)</f>
        <v>129690.70000000001</v>
      </c>
      <c r="J67" s="68">
        <f>SUM(J68+J71+J77)</f>
        <v>147394.4</v>
      </c>
      <c r="K67" s="68">
        <f>SUM(K68+K71+K77)</f>
        <v>140907.7</v>
      </c>
      <c r="M67" s="94"/>
    </row>
    <row r="68" spans="2:13" ht="16.5" customHeight="1">
      <c r="B68" s="161" t="s">
        <v>87</v>
      </c>
      <c r="C68" s="201"/>
      <c r="D68" s="202"/>
      <c r="E68" s="69">
        <v>984</v>
      </c>
      <c r="F68" s="70" t="s">
        <v>88</v>
      </c>
      <c r="G68" s="70"/>
      <c r="H68" s="69"/>
      <c r="I68" s="71">
        <f aca="true" t="shared" si="2" ref="I68:K69">SUM(I69)</f>
        <v>1947.6</v>
      </c>
      <c r="J68" s="71">
        <f t="shared" si="2"/>
        <v>2112.4</v>
      </c>
      <c r="K68" s="71">
        <f t="shared" si="2"/>
        <v>2134.3</v>
      </c>
      <c r="M68" s="94"/>
    </row>
    <row r="69" spans="2:13" s="47" customFormat="1" ht="85.5" customHeight="1">
      <c r="B69" s="197" t="s">
        <v>175</v>
      </c>
      <c r="C69" s="198"/>
      <c r="D69" s="199"/>
      <c r="E69" s="62">
        <v>984</v>
      </c>
      <c r="F69" s="63" t="s">
        <v>88</v>
      </c>
      <c r="G69" s="63" t="s">
        <v>174</v>
      </c>
      <c r="H69" s="62"/>
      <c r="I69" s="64">
        <f t="shared" si="2"/>
        <v>1947.6</v>
      </c>
      <c r="J69" s="64">
        <f t="shared" si="2"/>
        <v>2112.4</v>
      </c>
      <c r="K69" s="64">
        <f t="shared" si="2"/>
        <v>2134.3</v>
      </c>
      <c r="M69" s="140"/>
    </row>
    <row r="70" spans="2:13" ht="42.75" customHeight="1">
      <c r="B70" s="155" t="s">
        <v>78</v>
      </c>
      <c r="C70" s="156"/>
      <c r="D70" s="157"/>
      <c r="E70" s="62">
        <v>984</v>
      </c>
      <c r="F70" s="63" t="s">
        <v>88</v>
      </c>
      <c r="G70" s="63" t="s">
        <v>174</v>
      </c>
      <c r="H70" s="62">
        <v>200</v>
      </c>
      <c r="I70" s="64">
        <v>1947.6</v>
      </c>
      <c r="J70" s="60">
        <v>2112.4</v>
      </c>
      <c r="K70" s="60">
        <v>2134.3</v>
      </c>
      <c r="M70" s="94"/>
    </row>
    <row r="71" spans="2:13" s="48" customFormat="1" ht="31.5" customHeight="1">
      <c r="B71" s="161" t="s">
        <v>89</v>
      </c>
      <c r="C71" s="201"/>
      <c r="D71" s="202"/>
      <c r="E71" s="69">
        <v>984</v>
      </c>
      <c r="F71" s="70" t="s">
        <v>90</v>
      </c>
      <c r="G71" s="70"/>
      <c r="H71" s="69"/>
      <c r="I71" s="71">
        <f>SUM(I72+I75)</f>
        <v>127721.1</v>
      </c>
      <c r="J71" s="71">
        <f>SUM(J72+J75)</f>
        <v>145259</v>
      </c>
      <c r="K71" s="71">
        <f>SUM(K72+K75)</f>
        <v>138749.40000000002</v>
      </c>
      <c r="M71" s="143"/>
    </row>
    <row r="72" spans="2:13" s="47" customFormat="1" ht="96" customHeight="1">
      <c r="B72" s="155" t="s">
        <v>177</v>
      </c>
      <c r="C72" s="193"/>
      <c r="D72" s="194"/>
      <c r="E72" s="57">
        <v>984</v>
      </c>
      <c r="F72" s="58" t="s">
        <v>90</v>
      </c>
      <c r="G72" s="58" t="s">
        <v>176</v>
      </c>
      <c r="H72" s="57"/>
      <c r="I72" s="59">
        <f>SUM(I73+I74)</f>
        <v>127298.3</v>
      </c>
      <c r="J72" s="59">
        <f>SUM(J73)</f>
        <v>144815.6</v>
      </c>
      <c r="K72" s="59">
        <f>SUM(K73)</f>
        <v>138285.7</v>
      </c>
      <c r="M72" s="140"/>
    </row>
    <row r="73" spans="2:13" ht="42.75" customHeight="1">
      <c r="B73" s="155" t="s">
        <v>78</v>
      </c>
      <c r="C73" s="156"/>
      <c r="D73" s="157"/>
      <c r="E73" s="57">
        <v>984</v>
      </c>
      <c r="F73" s="58" t="s">
        <v>90</v>
      </c>
      <c r="G73" s="58" t="s">
        <v>176</v>
      </c>
      <c r="H73" s="57">
        <v>200</v>
      </c>
      <c r="I73" s="59">
        <v>127295.6</v>
      </c>
      <c r="J73" s="59">
        <v>144815.6</v>
      </c>
      <c r="K73" s="59">
        <v>138285.7</v>
      </c>
      <c r="M73" s="94"/>
    </row>
    <row r="74" spans="2:13" ht="17.25" customHeight="1">
      <c r="B74" s="158" t="s">
        <v>64</v>
      </c>
      <c r="C74" s="159"/>
      <c r="D74" s="160"/>
      <c r="E74" s="57">
        <v>984</v>
      </c>
      <c r="F74" s="58" t="s">
        <v>90</v>
      </c>
      <c r="G74" s="58" t="s">
        <v>176</v>
      </c>
      <c r="H74" s="57">
        <v>800</v>
      </c>
      <c r="I74" s="59">
        <v>2.7</v>
      </c>
      <c r="J74" s="59">
        <v>0</v>
      </c>
      <c r="K74" s="59">
        <v>0</v>
      </c>
      <c r="M74" s="94"/>
    </row>
    <row r="75" spans="2:13" ht="71.25" customHeight="1">
      <c r="B75" s="155" t="s">
        <v>168</v>
      </c>
      <c r="C75" s="156"/>
      <c r="D75" s="157"/>
      <c r="E75" s="57">
        <v>984</v>
      </c>
      <c r="F75" s="58" t="s">
        <v>90</v>
      </c>
      <c r="G75" s="63" t="s">
        <v>169</v>
      </c>
      <c r="H75" s="57"/>
      <c r="I75" s="59">
        <f>SUM(I76)</f>
        <v>422.8</v>
      </c>
      <c r="J75" s="59">
        <f>SUM(J76)</f>
        <v>443.4</v>
      </c>
      <c r="K75" s="59">
        <f>SUM(K76)</f>
        <v>463.7</v>
      </c>
      <c r="M75" s="94"/>
    </row>
    <row r="76" spans="2:13" ht="42" customHeight="1">
      <c r="B76" s="155" t="s">
        <v>78</v>
      </c>
      <c r="C76" s="156"/>
      <c r="D76" s="157"/>
      <c r="E76" s="57">
        <v>984</v>
      </c>
      <c r="F76" s="58" t="s">
        <v>90</v>
      </c>
      <c r="G76" s="63" t="s">
        <v>169</v>
      </c>
      <c r="H76" s="57">
        <v>200</v>
      </c>
      <c r="I76" s="59">
        <v>422.8</v>
      </c>
      <c r="J76" s="60">
        <v>443.4</v>
      </c>
      <c r="K76" s="60">
        <v>463.7</v>
      </c>
      <c r="M76" s="94"/>
    </row>
    <row r="77" spans="2:13" s="47" customFormat="1" ht="31.5" customHeight="1">
      <c r="B77" s="192" t="s">
        <v>91</v>
      </c>
      <c r="C77" s="192"/>
      <c r="D77" s="192"/>
      <c r="E77" s="69">
        <v>984</v>
      </c>
      <c r="F77" s="70" t="s">
        <v>92</v>
      </c>
      <c r="G77" s="69"/>
      <c r="H77" s="69"/>
      <c r="I77" s="71">
        <f>I78</f>
        <v>22</v>
      </c>
      <c r="J77" s="71">
        <f>J78</f>
        <v>23</v>
      </c>
      <c r="K77" s="71">
        <f>K78</f>
        <v>24</v>
      </c>
      <c r="M77" s="140"/>
    </row>
    <row r="78" spans="2:13" ht="61.5" customHeight="1">
      <c r="B78" s="155" t="s">
        <v>93</v>
      </c>
      <c r="C78" s="156"/>
      <c r="D78" s="157"/>
      <c r="E78" s="57">
        <v>984</v>
      </c>
      <c r="F78" s="58" t="s">
        <v>92</v>
      </c>
      <c r="G78" s="58" t="s">
        <v>94</v>
      </c>
      <c r="H78" s="57"/>
      <c r="I78" s="59">
        <f>SUM(I79)</f>
        <v>22</v>
      </c>
      <c r="J78" s="59">
        <f>SUM(J79)</f>
        <v>23</v>
      </c>
      <c r="K78" s="59">
        <f>SUM(K79)</f>
        <v>24</v>
      </c>
      <c r="M78" s="94"/>
    </row>
    <row r="79" spans="2:13" s="48" customFormat="1" ht="45" customHeight="1">
      <c r="B79" s="155" t="s">
        <v>78</v>
      </c>
      <c r="C79" s="156"/>
      <c r="D79" s="157"/>
      <c r="E79" s="57">
        <v>984</v>
      </c>
      <c r="F79" s="58" t="s">
        <v>92</v>
      </c>
      <c r="G79" s="58" t="s">
        <v>94</v>
      </c>
      <c r="H79" s="57">
        <v>200</v>
      </c>
      <c r="I79" s="59">
        <v>22</v>
      </c>
      <c r="J79" s="61">
        <v>23</v>
      </c>
      <c r="K79" s="61">
        <v>24</v>
      </c>
      <c r="M79" s="143"/>
    </row>
    <row r="80" spans="2:13" s="48" customFormat="1" ht="29.25" customHeight="1">
      <c r="B80" s="203" t="s">
        <v>95</v>
      </c>
      <c r="C80" s="204"/>
      <c r="D80" s="205"/>
      <c r="E80" s="86">
        <v>984</v>
      </c>
      <c r="F80" s="87" t="s">
        <v>96</v>
      </c>
      <c r="G80" s="86"/>
      <c r="H80" s="86"/>
      <c r="I80" s="73">
        <f>I81</f>
        <v>174477.00000000006</v>
      </c>
      <c r="J80" s="73">
        <f>J81</f>
        <v>93708.40000000001</v>
      </c>
      <c r="K80" s="73">
        <f>K81</f>
        <v>100550.09999999999</v>
      </c>
      <c r="M80" s="143"/>
    </row>
    <row r="81" spans="2:13" s="47" customFormat="1" ht="17.25" customHeight="1">
      <c r="B81" s="206" t="s">
        <v>97</v>
      </c>
      <c r="C81" s="207"/>
      <c r="D81" s="208"/>
      <c r="E81" s="88">
        <v>984</v>
      </c>
      <c r="F81" s="89" t="s">
        <v>98</v>
      </c>
      <c r="G81" s="88"/>
      <c r="H81" s="88"/>
      <c r="I81" s="72">
        <f>SUM(I82+I94+I96+I101+I84+I86+I88+I90+I103+I99+I92)</f>
        <v>174477.00000000006</v>
      </c>
      <c r="J81" s="72">
        <f>SUM(J82+J94+J96+J101+J84+J86+J88+J90+J103+J99+J92)</f>
        <v>93708.40000000001</v>
      </c>
      <c r="K81" s="72">
        <f>SUM(K82+K94+K96+K101+K84+K86+K88+K90+K103+K99+K92)</f>
        <v>100550.09999999999</v>
      </c>
      <c r="M81" s="140"/>
    </row>
    <row r="82" spans="2:14" s="47" customFormat="1" ht="47.25" customHeight="1">
      <c r="B82" s="155" t="s">
        <v>99</v>
      </c>
      <c r="C82" s="156"/>
      <c r="D82" s="157"/>
      <c r="E82" s="57">
        <v>984</v>
      </c>
      <c r="F82" s="58" t="s">
        <v>98</v>
      </c>
      <c r="G82" s="63" t="s">
        <v>100</v>
      </c>
      <c r="H82" s="57"/>
      <c r="I82" s="59">
        <f>SUM(I83:I83)</f>
        <v>1002.7</v>
      </c>
      <c r="J82" s="59">
        <f>SUM(J83:J83)</f>
        <v>510</v>
      </c>
      <c r="K82" s="59">
        <f>SUM(K83:K83)</f>
        <v>10798</v>
      </c>
      <c r="M82" s="140"/>
      <c r="N82" s="90"/>
    </row>
    <row r="83" spans="2:13" s="47" customFormat="1" ht="42.75" customHeight="1">
      <c r="B83" s="155" t="s">
        <v>78</v>
      </c>
      <c r="C83" s="156"/>
      <c r="D83" s="157"/>
      <c r="E83" s="57">
        <v>984</v>
      </c>
      <c r="F83" s="58" t="s">
        <v>98</v>
      </c>
      <c r="G83" s="63" t="s">
        <v>100</v>
      </c>
      <c r="H83" s="57">
        <v>200</v>
      </c>
      <c r="I83" s="59">
        <v>1002.7</v>
      </c>
      <c r="J83" s="61">
        <v>510</v>
      </c>
      <c r="K83" s="61">
        <v>10798</v>
      </c>
      <c r="M83" s="140"/>
    </row>
    <row r="84" spans="2:13" s="47" customFormat="1" ht="96.75" customHeight="1">
      <c r="B84" s="158" t="s">
        <v>242</v>
      </c>
      <c r="C84" s="159"/>
      <c r="D84" s="160"/>
      <c r="E84" s="57">
        <v>984</v>
      </c>
      <c r="F84" s="58" t="s">
        <v>98</v>
      </c>
      <c r="G84" s="63" t="s">
        <v>224</v>
      </c>
      <c r="H84" s="57"/>
      <c r="I84" s="59">
        <f>SUM(I85)</f>
        <v>39983.5</v>
      </c>
      <c r="J84" s="61">
        <v>0</v>
      </c>
      <c r="K84" s="61">
        <v>0</v>
      </c>
      <c r="M84" s="140"/>
    </row>
    <row r="85" spans="2:13" s="47" customFormat="1" ht="42.75" customHeight="1">
      <c r="B85" s="155" t="s">
        <v>78</v>
      </c>
      <c r="C85" s="156"/>
      <c r="D85" s="157"/>
      <c r="E85" s="57">
        <v>984</v>
      </c>
      <c r="F85" s="58" t="s">
        <v>98</v>
      </c>
      <c r="G85" s="63" t="s">
        <v>224</v>
      </c>
      <c r="H85" s="57">
        <v>200</v>
      </c>
      <c r="I85" s="59">
        <v>39983.5</v>
      </c>
      <c r="J85" s="61">
        <v>0</v>
      </c>
      <c r="K85" s="61">
        <v>0</v>
      </c>
      <c r="M85" s="140"/>
    </row>
    <row r="86" spans="2:13" s="47" customFormat="1" ht="84" customHeight="1">
      <c r="B86" s="158" t="s">
        <v>244</v>
      </c>
      <c r="C86" s="159"/>
      <c r="D86" s="160"/>
      <c r="E86" s="57">
        <v>984</v>
      </c>
      <c r="F86" s="58" t="s">
        <v>98</v>
      </c>
      <c r="G86" s="63" t="s">
        <v>225</v>
      </c>
      <c r="H86" s="57"/>
      <c r="I86" s="59">
        <f>SUM(I87)</f>
        <v>12835.9</v>
      </c>
      <c r="J86" s="61">
        <v>0</v>
      </c>
      <c r="K86" s="61">
        <v>0</v>
      </c>
      <c r="M86" s="140"/>
    </row>
    <row r="87" spans="2:13" s="47" customFormat="1" ht="42.75" customHeight="1">
      <c r="B87" s="155" t="s">
        <v>78</v>
      </c>
      <c r="C87" s="156"/>
      <c r="D87" s="157"/>
      <c r="E87" s="57">
        <v>984</v>
      </c>
      <c r="F87" s="58" t="s">
        <v>98</v>
      </c>
      <c r="G87" s="63" t="s">
        <v>225</v>
      </c>
      <c r="H87" s="57">
        <v>200</v>
      </c>
      <c r="I87" s="59">
        <v>12835.9</v>
      </c>
      <c r="J87" s="61">
        <v>0</v>
      </c>
      <c r="K87" s="61">
        <v>0</v>
      </c>
      <c r="M87" s="140"/>
    </row>
    <row r="88" spans="2:13" s="47" customFormat="1" ht="83.25" customHeight="1">
      <c r="B88" s="158" t="s">
        <v>243</v>
      </c>
      <c r="C88" s="159"/>
      <c r="D88" s="160"/>
      <c r="E88" s="57">
        <v>984</v>
      </c>
      <c r="F88" s="58" t="s">
        <v>98</v>
      </c>
      <c r="G88" s="63" t="s">
        <v>256</v>
      </c>
      <c r="H88" s="57"/>
      <c r="I88" s="59">
        <f>SUM(I89)</f>
        <v>2104.7</v>
      </c>
      <c r="J88" s="61">
        <v>0</v>
      </c>
      <c r="K88" s="61">
        <v>0</v>
      </c>
      <c r="M88" s="140"/>
    </row>
    <row r="89" spans="2:13" s="47" customFormat="1" ht="42.75" customHeight="1">
      <c r="B89" s="155" t="s">
        <v>78</v>
      </c>
      <c r="C89" s="156"/>
      <c r="D89" s="157"/>
      <c r="E89" s="57">
        <v>984</v>
      </c>
      <c r="F89" s="58" t="s">
        <v>98</v>
      </c>
      <c r="G89" s="63" t="s">
        <v>256</v>
      </c>
      <c r="H89" s="57">
        <v>200</v>
      </c>
      <c r="I89" s="59">
        <v>2104.7</v>
      </c>
      <c r="J89" s="61">
        <v>0</v>
      </c>
      <c r="K89" s="61">
        <v>0</v>
      </c>
      <c r="M89" s="140"/>
    </row>
    <row r="90" spans="2:13" s="47" customFormat="1" ht="84.75" customHeight="1">
      <c r="B90" s="158" t="s">
        <v>245</v>
      </c>
      <c r="C90" s="159"/>
      <c r="D90" s="160"/>
      <c r="E90" s="57">
        <v>984</v>
      </c>
      <c r="F90" s="58" t="s">
        <v>98</v>
      </c>
      <c r="G90" s="63" t="s">
        <v>257</v>
      </c>
      <c r="H90" s="57"/>
      <c r="I90" s="59">
        <f>SUM(I91)</f>
        <v>675.7</v>
      </c>
      <c r="J90" s="61">
        <v>0</v>
      </c>
      <c r="K90" s="61">
        <v>0</v>
      </c>
      <c r="M90" s="140"/>
    </row>
    <row r="91" spans="2:13" s="47" customFormat="1" ht="42.75" customHeight="1">
      <c r="B91" s="155" t="s">
        <v>78</v>
      </c>
      <c r="C91" s="156"/>
      <c r="D91" s="157"/>
      <c r="E91" s="57">
        <v>984</v>
      </c>
      <c r="F91" s="58" t="s">
        <v>98</v>
      </c>
      <c r="G91" s="63" t="s">
        <v>257</v>
      </c>
      <c r="H91" s="57">
        <v>200</v>
      </c>
      <c r="I91" s="59">
        <v>675.7</v>
      </c>
      <c r="J91" s="61">
        <v>0</v>
      </c>
      <c r="K91" s="61">
        <v>0</v>
      </c>
      <c r="M91" s="140"/>
    </row>
    <row r="92" spans="2:13" s="47" customFormat="1" ht="126" customHeight="1">
      <c r="B92" s="158" t="s">
        <v>285</v>
      </c>
      <c r="C92" s="159"/>
      <c r="D92" s="160"/>
      <c r="E92" s="57">
        <v>984</v>
      </c>
      <c r="F92" s="58" t="s">
        <v>98</v>
      </c>
      <c r="G92" s="63" t="s">
        <v>286</v>
      </c>
      <c r="H92" s="57"/>
      <c r="I92" s="59">
        <f>SUM(I93)</f>
        <v>78.5</v>
      </c>
      <c r="J92" s="61">
        <f>SUM(J93)</f>
        <v>0</v>
      </c>
      <c r="K92" s="61">
        <f>SUM(K93)</f>
        <v>0</v>
      </c>
      <c r="M92" s="140"/>
    </row>
    <row r="93" spans="2:13" s="47" customFormat="1" ht="42.75" customHeight="1">
      <c r="B93" s="155" t="s">
        <v>78</v>
      </c>
      <c r="C93" s="156"/>
      <c r="D93" s="157"/>
      <c r="E93" s="57">
        <v>984</v>
      </c>
      <c r="F93" s="58" t="s">
        <v>98</v>
      </c>
      <c r="G93" s="63" t="s">
        <v>286</v>
      </c>
      <c r="H93" s="57">
        <v>200</v>
      </c>
      <c r="I93" s="59">
        <v>78.5</v>
      </c>
      <c r="J93" s="61">
        <v>0</v>
      </c>
      <c r="K93" s="61">
        <v>0</v>
      </c>
      <c r="M93" s="140"/>
    </row>
    <row r="94" spans="2:13" s="47" customFormat="1" ht="83.25" customHeight="1">
      <c r="B94" s="155" t="s">
        <v>101</v>
      </c>
      <c r="C94" s="156"/>
      <c r="D94" s="157"/>
      <c r="E94" s="57">
        <v>984</v>
      </c>
      <c r="F94" s="58" t="s">
        <v>98</v>
      </c>
      <c r="G94" s="58" t="s">
        <v>178</v>
      </c>
      <c r="H94" s="57"/>
      <c r="I94" s="59">
        <f>SUM(I95)</f>
        <v>209.5</v>
      </c>
      <c r="J94" s="59">
        <f>SUM(J95)</f>
        <v>230</v>
      </c>
      <c r="K94" s="59">
        <f>SUM(K95)</f>
        <v>240.5</v>
      </c>
      <c r="M94" s="140"/>
    </row>
    <row r="95" spans="2:13" s="47" customFormat="1" ht="42.75" customHeight="1">
      <c r="B95" s="155" t="s">
        <v>78</v>
      </c>
      <c r="C95" s="156"/>
      <c r="D95" s="157"/>
      <c r="E95" s="57">
        <v>984</v>
      </c>
      <c r="F95" s="58" t="s">
        <v>98</v>
      </c>
      <c r="G95" s="58" t="s">
        <v>178</v>
      </c>
      <c r="H95" s="57">
        <v>200</v>
      </c>
      <c r="I95" s="59">
        <v>209.5</v>
      </c>
      <c r="J95" s="61">
        <v>230</v>
      </c>
      <c r="K95" s="60">
        <v>240.5</v>
      </c>
      <c r="M95" s="140"/>
    </row>
    <row r="96" spans="2:13" s="47" customFormat="1" ht="42.75" customHeight="1">
      <c r="B96" s="155" t="s">
        <v>179</v>
      </c>
      <c r="C96" s="156"/>
      <c r="D96" s="157"/>
      <c r="E96" s="62">
        <v>984</v>
      </c>
      <c r="F96" s="63" t="s">
        <v>98</v>
      </c>
      <c r="G96" s="63" t="s">
        <v>180</v>
      </c>
      <c r="H96" s="63"/>
      <c r="I96" s="91">
        <f>SUM(I97+I98)</f>
        <v>55998.1</v>
      </c>
      <c r="J96" s="91">
        <f>SUM(J97+J98)</f>
        <v>14110.6</v>
      </c>
      <c r="K96" s="91">
        <f>SUM(K97+K98)</f>
        <v>32279.6</v>
      </c>
      <c r="M96" s="140"/>
    </row>
    <row r="97" spans="2:13" ht="42" customHeight="1">
      <c r="B97" s="155" t="s">
        <v>78</v>
      </c>
      <c r="C97" s="156"/>
      <c r="D97" s="157"/>
      <c r="E97" s="62">
        <v>984</v>
      </c>
      <c r="F97" s="63" t="s">
        <v>98</v>
      </c>
      <c r="G97" s="63" t="s">
        <v>180</v>
      </c>
      <c r="H97" s="63" t="s">
        <v>102</v>
      </c>
      <c r="I97" s="91">
        <v>55998.1</v>
      </c>
      <c r="J97" s="60">
        <v>14010.6</v>
      </c>
      <c r="K97" s="61">
        <v>32079.6</v>
      </c>
      <c r="M97" s="94"/>
    </row>
    <row r="98" spans="2:13" ht="13.5" customHeight="1">
      <c r="B98" s="158" t="s">
        <v>64</v>
      </c>
      <c r="C98" s="159"/>
      <c r="D98" s="160"/>
      <c r="E98" s="62">
        <v>984</v>
      </c>
      <c r="F98" s="63" t="s">
        <v>98</v>
      </c>
      <c r="G98" s="63" t="s">
        <v>180</v>
      </c>
      <c r="H98" s="111" t="s">
        <v>77</v>
      </c>
      <c r="I98" s="91">
        <v>0</v>
      </c>
      <c r="J98" s="61">
        <v>100</v>
      </c>
      <c r="K98" s="61">
        <v>200</v>
      </c>
      <c r="M98" s="94"/>
    </row>
    <row r="99" spans="2:13" ht="69" customHeight="1">
      <c r="B99" s="155" t="s">
        <v>251</v>
      </c>
      <c r="C99" s="193"/>
      <c r="D99" s="194"/>
      <c r="E99" s="62">
        <v>984</v>
      </c>
      <c r="F99" s="63" t="s">
        <v>98</v>
      </c>
      <c r="G99" s="63" t="s">
        <v>252</v>
      </c>
      <c r="H99" s="63"/>
      <c r="I99" s="91">
        <f>SUM(I100)</f>
        <v>34156.3</v>
      </c>
      <c r="J99" s="61">
        <f>SUM(J100)</f>
        <v>8651.3</v>
      </c>
      <c r="K99" s="61">
        <f>SUM(K100)</f>
        <v>33119.2</v>
      </c>
      <c r="M99" s="94"/>
    </row>
    <row r="100" spans="2:13" ht="43.5" customHeight="1">
      <c r="B100" s="155" t="s">
        <v>78</v>
      </c>
      <c r="C100" s="156"/>
      <c r="D100" s="157"/>
      <c r="E100" s="62">
        <v>984</v>
      </c>
      <c r="F100" s="63" t="s">
        <v>98</v>
      </c>
      <c r="G100" s="63" t="s">
        <v>252</v>
      </c>
      <c r="H100" s="63" t="s">
        <v>102</v>
      </c>
      <c r="I100" s="91">
        <v>34156.3</v>
      </c>
      <c r="J100" s="61">
        <v>8651.3</v>
      </c>
      <c r="K100" s="61">
        <v>33119.2</v>
      </c>
      <c r="M100" s="94"/>
    </row>
    <row r="101" spans="2:13" ht="58.5" customHeight="1">
      <c r="B101" s="155" t="s">
        <v>181</v>
      </c>
      <c r="C101" s="156"/>
      <c r="D101" s="157"/>
      <c r="E101" s="108">
        <v>984</v>
      </c>
      <c r="F101" s="109" t="s">
        <v>98</v>
      </c>
      <c r="G101" s="63" t="s">
        <v>182</v>
      </c>
      <c r="H101" s="109"/>
      <c r="I101" s="64">
        <f>SUM(I102)</f>
        <v>23152.9</v>
      </c>
      <c r="J101" s="64">
        <f>SUM(J102)</f>
        <v>70206.5</v>
      </c>
      <c r="K101" s="64">
        <f>SUM(K102)</f>
        <v>24112.8</v>
      </c>
      <c r="M101" s="94"/>
    </row>
    <row r="102" spans="2:13" ht="45" customHeight="1">
      <c r="B102" s="155" t="s">
        <v>78</v>
      </c>
      <c r="C102" s="156"/>
      <c r="D102" s="157"/>
      <c r="E102" s="108">
        <v>984</v>
      </c>
      <c r="F102" s="109" t="s">
        <v>98</v>
      </c>
      <c r="G102" s="63" t="s">
        <v>182</v>
      </c>
      <c r="H102" s="109" t="s">
        <v>102</v>
      </c>
      <c r="I102" s="64">
        <v>23152.9</v>
      </c>
      <c r="J102" s="60">
        <v>70206.5</v>
      </c>
      <c r="K102" s="60">
        <v>24112.8</v>
      </c>
      <c r="M102" s="94"/>
    </row>
    <row r="103" spans="2:13" ht="110.25" customHeight="1">
      <c r="B103" s="158" t="s">
        <v>241</v>
      </c>
      <c r="C103" s="159"/>
      <c r="D103" s="160"/>
      <c r="E103" s="62">
        <v>984</v>
      </c>
      <c r="F103" s="63" t="s">
        <v>98</v>
      </c>
      <c r="G103" s="63" t="s">
        <v>228</v>
      </c>
      <c r="H103" s="63"/>
      <c r="I103" s="59">
        <f>SUM(I104)</f>
        <v>4279.2</v>
      </c>
      <c r="J103" s="61">
        <f>SUM(J104)</f>
        <v>0</v>
      </c>
      <c r="K103" s="61">
        <f>SUM(K104)</f>
        <v>0</v>
      </c>
      <c r="M103" s="94"/>
    </row>
    <row r="104" spans="2:13" ht="43.5" customHeight="1">
      <c r="B104" s="155" t="s">
        <v>78</v>
      </c>
      <c r="C104" s="156"/>
      <c r="D104" s="157"/>
      <c r="E104" s="62">
        <v>984</v>
      </c>
      <c r="F104" s="63" t="s">
        <v>98</v>
      </c>
      <c r="G104" s="63" t="s">
        <v>228</v>
      </c>
      <c r="H104" s="63" t="s">
        <v>102</v>
      </c>
      <c r="I104" s="59">
        <v>4279.2</v>
      </c>
      <c r="J104" s="61">
        <v>0</v>
      </c>
      <c r="K104" s="61">
        <v>0</v>
      </c>
      <c r="M104" s="94"/>
    </row>
    <row r="105" spans="2:13" ht="27.75" customHeight="1">
      <c r="B105" s="167" t="s">
        <v>287</v>
      </c>
      <c r="C105" s="168"/>
      <c r="D105" s="169"/>
      <c r="E105" s="86">
        <v>984</v>
      </c>
      <c r="F105" s="87" t="s">
        <v>247</v>
      </c>
      <c r="G105" s="63"/>
      <c r="H105" s="63"/>
      <c r="I105" s="68">
        <f aca="true" t="shared" si="3" ref="I105:K107">SUM(I106)</f>
        <v>582</v>
      </c>
      <c r="J105" s="119">
        <f t="shared" si="3"/>
        <v>0</v>
      </c>
      <c r="K105" s="119">
        <f t="shared" si="3"/>
        <v>0</v>
      </c>
      <c r="M105" s="94"/>
    </row>
    <row r="106" spans="2:13" s="47" customFormat="1" ht="27.75" customHeight="1">
      <c r="B106" s="170" t="s">
        <v>248</v>
      </c>
      <c r="C106" s="171"/>
      <c r="D106" s="172"/>
      <c r="E106" s="88">
        <v>984</v>
      </c>
      <c r="F106" s="89" t="s">
        <v>246</v>
      </c>
      <c r="G106" s="89"/>
      <c r="H106" s="89"/>
      <c r="I106" s="71">
        <f t="shared" si="3"/>
        <v>582</v>
      </c>
      <c r="J106" s="82">
        <f t="shared" si="3"/>
        <v>0</v>
      </c>
      <c r="K106" s="82">
        <f t="shared" si="3"/>
        <v>0</v>
      </c>
      <c r="M106" s="140"/>
    </row>
    <row r="107" spans="2:13" ht="111" customHeight="1">
      <c r="B107" s="158" t="s">
        <v>249</v>
      </c>
      <c r="C107" s="159"/>
      <c r="D107" s="160"/>
      <c r="E107" s="62">
        <v>984</v>
      </c>
      <c r="F107" s="63" t="s">
        <v>246</v>
      </c>
      <c r="G107" s="63" t="s">
        <v>250</v>
      </c>
      <c r="H107" s="63"/>
      <c r="I107" s="59">
        <f t="shared" si="3"/>
        <v>582</v>
      </c>
      <c r="J107" s="61">
        <f t="shared" si="3"/>
        <v>0</v>
      </c>
      <c r="K107" s="61">
        <f t="shared" si="3"/>
        <v>0</v>
      </c>
      <c r="M107" s="94"/>
    </row>
    <row r="108" spans="2:13" ht="43.5" customHeight="1">
      <c r="B108" s="155" t="s">
        <v>78</v>
      </c>
      <c r="C108" s="156"/>
      <c r="D108" s="157"/>
      <c r="E108" s="62">
        <v>984</v>
      </c>
      <c r="F108" s="63" t="s">
        <v>246</v>
      </c>
      <c r="G108" s="63" t="s">
        <v>250</v>
      </c>
      <c r="H108" s="63" t="s">
        <v>102</v>
      </c>
      <c r="I108" s="59">
        <v>582</v>
      </c>
      <c r="J108" s="61">
        <v>0</v>
      </c>
      <c r="K108" s="61">
        <v>0</v>
      </c>
      <c r="M108" s="94"/>
    </row>
    <row r="109" spans="2:13" ht="17.25" customHeight="1">
      <c r="B109" s="164" t="s">
        <v>65</v>
      </c>
      <c r="C109" s="165"/>
      <c r="D109" s="166"/>
      <c r="E109" s="66">
        <v>984</v>
      </c>
      <c r="F109" s="67" t="s">
        <v>66</v>
      </c>
      <c r="G109" s="66"/>
      <c r="H109" s="66"/>
      <c r="I109" s="68">
        <f>SUM(I110+I115+I120)</f>
        <v>8404.599999999999</v>
      </c>
      <c r="J109" s="68">
        <f>SUM(J110+J115+J120)</f>
        <v>2953.2</v>
      </c>
      <c r="K109" s="68">
        <f>SUM(K110+K115+K120)</f>
        <v>3118.9</v>
      </c>
      <c r="M109" s="94"/>
    </row>
    <row r="110" spans="2:13" ht="42.75" customHeight="1">
      <c r="B110" s="161" t="s">
        <v>67</v>
      </c>
      <c r="C110" s="162"/>
      <c r="D110" s="163"/>
      <c r="E110" s="69">
        <v>984</v>
      </c>
      <c r="F110" s="70" t="s">
        <v>68</v>
      </c>
      <c r="G110" s="69"/>
      <c r="H110" s="69"/>
      <c r="I110" s="71">
        <f>SUM(I111+I113)</f>
        <v>100</v>
      </c>
      <c r="J110" s="71">
        <f>SUM(J111+J113)</f>
        <v>135.8</v>
      </c>
      <c r="K110" s="71">
        <f>SUM(K111+K113)</f>
        <v>172.6</v>
      </c>
      <c r="M110" s="94"/>
    </row>
    <row r="111" spans="2:13" ht="82.5" customHeight="1">
      <c r="B111" s="155" t="s">
        <v>183</v>
      </c>
      <c r="C111" s="156"/>
      <c r="D111" s="157"/>
      <c r="E111" s="57">
        <v>984</v>
      </c>
      <c r="F111" s="58" t="s">
        <v>68</v>
      </c>
      <c r="G111" s="57">
        <v>9920000181</v>
      </c>
      <c r="H111" s="57"/>
      <c r="I111" s="59">
        <f>I112</f>
        <v>76.1</v>
      </c>
      <c r="J111" s="59">
        <f>J112</f>
        <v>130</v>
      </c>
      <c r="K111" s="59">
        <f>K112</f>
        <v>136</v>
      </c>
      <c r="M111" s="94"/>
    </row>
    <row r="112" spans="2:13" ht="42" customHeight="1">
      <c r="B112" s="155" t="s">
        <v>78</v>
      </c>
      <c r="C112" s="156"/>
      <c r="D112" s="157"/>
      <c r="E112" s="57">
        <v>984</v>
      </c>
      <c r="F112" s="58" t="s">
        <v>68</v>
      </c>
      <c r="G112" s="57">
        <v>9920000181</v>
      </c>
      <c r="H112" s="57">
        <v>200</v>
      </c>
      <c r="I112" s="59">
        <v>76.1</v>
      </c>
      <c r="J112" s="61">
        <v>130</v>
      </c>
      <c r="K112" s="61">
        <v>136</v>
      </c>
      <c r="M112" s="94"/>
    </row>
    <row r="113" spans="2:13" ht="84.75" customHeight="1">
      <c r="B113" s="209" t="s">
        <v>103</v>
      </c>
      <c r="C113" s="209"/>
      <c r="D113" s="209"/>
      <c r="E113" s="57">
        <v>984</v>
      </c>
      <c r="F113" s="58" t="s">
        <v>68</v>
      </c>
      <c r="G113" s="57">
        <v>9930000462</v>
      </c>
      <c r="H113" s="57"/>
      <c r="I113" s="59">
        <f>SUM(I114)</f>
        <v>23.9</v>
      </c>
      <c r="J113" s="59">
        <f>SUM(J114)</f>
        <v>5.8</v>
      </c>
      <c r="K113" s="59">
        <f>SUM(K114)</f>
        <v>36.6</v>
      </c>
      <c r="M113" s="94"/>
    </row>
    <row r="114" spans="2:13" ht="42.75" customHeight="1">
      <c r="B114" s="155" t="s">
        <v>78</v>
      </c>
      <c r="C114" s="156"/>
      <c r="D114" s="157"/>
      <c r="E114" s="57">
        <v>984</v>
      </c>
      <c r="F114" s="58" t="s">
        <v>68</v>
      </c>
      <c r="G114" s="57">
        <v>9930000462</v>
      </c>
      <c r="H114" s="57">
        <v>200</v>
      </c>
      <c r="I114" s="59">
        <v>23.9</v>
      </c>
      <c r="J114" s="60">
        <v>5.8</v>
      </c>
      <c r="K114" s="60">
        <v>36.6</v>
      </c>
      <c r="M114" s="94"/>
    </row>
    <row r="115" spans="2:13" ht="17.25" customHeight="1">
      <c r="B115" s="161" t="s">
        <v>104</v>
      </c>
      <c r="C115" s="162"/>
      <c r="D115" s="163"/>
      <c r="E115" s="69">
        <v>984</v>
      </c>
      <c r="F115" s="70" t="s">
        <v>105</v>
      </c>
      <c r="G115" s="69"/>
      <c r="H115" s="69"/>
      <c r="I115" s="71">
        <f>SUM(I118+I116)</f>
        <v>8116.599999999999</v>
      </c>
      <c r="J115" s="71">
        <f>SUM(J118+J116)</f>
        <v>2620.2</v>
      </c>
      <c r="K115" s="71">
        <f>SUM(K118+K116)</f>
        <v>2740</v>
      </c>
      <c r="M115" s="94"/>
    </row>
    <row r="116" spans="2:13" ht="58.5" customHeight="1">
      <c r="B116" s="155" t="s">
        <v>106</v>
      </c>
      <c r="C116" s="156"/>
      <c r="D116" s="157"/>
      <c r="E116" s="57">
        <v>984</v>
      </c>
      <c r="F116" s="58" t="s">
        <v>105</v>
      </c>
      <c r="G116" s="58" t="s">
        <v>107</v>
      </c>
      <c r="H116" s="57"/>
      <c r="I116" s="59">
        <f>SUM(I117)</f>
        <v>1077.7</v>
      </c>
      <c r="J116" s="59">
        <f>SUM(J117)</f>
        <v>616.2</v>
      </c>
      <c r="K116" s="59">
        <f>SUM(K117)</f>
        <v>644.4</v>
      </c>
      <c r="M116" s="94"/>
    </row>
    <row r="117" spans="2:13" ht="42" customHeight="1">
      <c r="B117" s="155" t="s">
        <v>78</v>
      </c>
      <c r="C117" s="156"/>
      <c r="D117" s="157"/>
      <c r="E117" s="57">
        <v>984</v>
      </c>
      <c r="F117" s="58" t="s">
        <v>105</v>
      </c>
      <c r="G117" s="58" t="s">
        <v>107</v>
      </c>
      <c r="H117" s="57">
        <v>200</v>
      </c>
      <c r="I117" s="59">
        <v>1077.7</v>
      </c>
      <c r="J117" s="60">
        <v>616.2</v>
      </c>
      <c r="K117" s="60">
        <v>644.4</v>
      </c>
      <c r="M117" s="94"/>
    </row>
    <row r="118" spans="2:13" ht="75.75" customHeight="1">
      <c r="B118" s="197" t="s">
        <v>184</v>
      </c>
      <c r="C118" s="198"/>
      <c r="D118" s="199"/>
      <c r="E118" s="62">
        <v>984</v>
      </c>
      <c r="F118" s="63" t="s">
        <v>105</v>
      </c>
      <c r="G118" s="62">
        <v>9950000560</v>
      </c>
      <c r="H118" s="62"/>
      <c r="I118" s="64">
        <f>SUM(I119)</f>
        <v>7038.9</v>
      </c>
      <c r="J118" s="64">
        <f>SUM(J119)</f>
        <v>2004</v>
      </c>
      <c r="K118" s="64">
        <f>SUM(K119)</f>
        <v>2095.6</v>
      </c>
      <c r="M118" s="94"/>
    </row>
    <row r="119" spans="2:13" s="47" customFormat="1" ht="42.75" customHeight="1">
      <c r="B119" s="155" t="s">
        <v>78</v>
      </c>
      <c r="C119" s="156"/>
      <c r="D119" s="157"/>
      <c r="E119" s="62">
        <v>984</v>
      </c>
      <c r="F119" s="63" t="s">
        <v>105</v>
      </c>
      <c r="G119" s="62">
        <v>9950000560</v>
      </c>
      <c r="H119" s="62">
        <v>200</v>
      </c>
      <c r="I119" s="64">
        <v>7038.9</v>
      </c>
      <c r="J119" s="61">
        <v>2004</v>
      </c>
      <c r="K119" s="60">
        <v>2095.6</v>
      </c>
      <c r="M119" s="140"/>
    </row>
    <row r="120" spans="2:13" s="47" customFormat="1" ht="30.75" customHeight="1">
      <c r="B120" s="161" t="s">
        <v>108</v>
      </c>
      <c r="C120" s="162"/>
      <c r="D120" s="163"/>
      <c r="E120" s="69">
        <v>984</v>
      </c>
      <c r="F120" s="70" t="s">
        <v>109</v>
      </c>
      <c r="G120" s="69"/>
      <c r="H120" s="69"/>
      <c r="I120" s="71">
        <f>SUM(I121+I123)</f>
        <v>188</v>
      </c>
      <c r="J120" s="71">
        <f>SUM(J121+J123)</f>
        <v>197.2</v>
      </c>
      <c r="K120" s="71">
        <f>SUM(K121+K123)</f>
        <v>206.3</v>
      </c>
      <c r="M120" s="140"/>
    </row>
    <row r="121" spans="2:13" s="47" customFormat="1" ht="69" customHeight="1">
      <c r="B121" s="155" t="s">
        <v>110</v>
      </c>
      <c r="C121" s="156"/>
      <c r="D121" s="157"/>
      <c r="E121" s="57">
        <v>984</v>
      </c>
      <c r="F121" s="58" t="s">
        <v>109</v>
      </c>
      <c r="G121" s="58" t="s">
        <v>111</v>
      </c>
      <c r="H121" s="57"/>
      <c r="I121" s="59">
        <f>SUM(I122)</f>
        <v>88</v>
      </c>
      <c r="J121" s="59">
        <f>SUM(J122)</f>
        <v>92.3</v>
      </c>
      <c r="K121" s="59">
        <f>SUM(K122)</f>
        <v>96.6</v>
      </c>
      <c r="M121" s="140"/>
    </row>
    <row r="122" spans="2:13" s="47" customFormat="1" ht="41.25" customHeight="1">
      <c r="B122" s="155" t="s">
        <v>78</v>
      </c>
      <c r="C122" s="156"/>
      <c r="D122" s="157"/>
      <c r="E122" s="57">
        <v>984</v>
      </c>
      <c r="F122" s="58" t="s">
        <v>109</v>
      </c>
      <c r="G122" s="58" t="s">
        <v>111</v>
      </c>
      <c r="H122" s="57">
        <v>200</v>
      </c>
      <c r="I122" s="59">
        <v>88</v>
      </c>
      <c r="J122" s="60">
        <v>92.3</v>
      </c>
      <c r="K122" s="60">
        <v>96.6</v>
      </c>
      <c r="M122" s="140"/>
    </row>
    <row r="123" spans="2:13" s="47" customFormat="1" ht="123.75" customHeight="1">
      <c r="B123" s="155" t="s">
        <v>112</v>
      </c>
      <c r="C123" s="156"/>
      <c r="D123" s="157"/>
      <c r="E123" s="57">
        <v>984</v>
      </c>
      <c r="F123" s="58" t="s">
        <v>109</v>
      </c>
      <c r="G123" s="58" t="s">
        <v>113</v>
      </c>
      <c r="H123" s="57"/>
      <c r="I123" s="59">
        <f>SUM(I124)</f>
        <v>100</v>
      </c>
      <c r="J123" s="59">
        <f>SUM(J124)</f>
        <v>104.9</v>
      </c>
      <c r="K123" s="59">
        <f>SUM(K124)</f>
        <v>109.7</v>
      </c>
      <c r="M123" s="140"/>
    </row>
    <row r="124" spans="2:13" s="47" customFormat="1" ht="41.25" customHeight="1">
      <c r="B124" s="155" t="s">
        <v>78</v>
      </c>
      <c r="C124" s="156"/>
      <c r="D124" s="157"/>
      <c r="E124" s="57">
        <v>984</v>
      </c>
      <c r="F124" s="58" t="s">
        <v>109</v>
      </c>
      <c r="G124" s="58" t="s">
        <v>113</v>
      </c>
      <c r="H124" s="57">
        <v>200</v>
      </c>
      <c r="I124" s="59">
        <v>100</v>
      </c>
      <c r="J124" s="60">
        <v>104.9</v>
      </c>
      <c r="K124" s="60">
        <v>109.7</v>
      </c>
      <c r="M124" s="140"/>
    </row>
    <row r="125" spans="2:13" ht="29.25" customHeight="1">
      <c r="B125" s="191" t="s">
        <v>114</v>
      </c>
      <c r="C125" s="191"/>
      <c r="D125" s="191"/>
      <c r="E125" s="66">
        <v>984</v>
      </c>
      <c r="F125" s="67" t="s">
        <v>115</v>
      </c>
      <c r="G125" s="66"/>
      <c r="H125" s="66"/>
      <c r="I125" s="68">
        <f>SUM(I126+I137)</f>
        <v>40534.899999999994</v>
      </c>
      <c r="J125" s="68">
        <f>SUM(J126+J137)</f>
        <v>32767.300000000003</v>
      </c>
      <c r="K125" s="68">
        <f>SUM(K126+K137)</f>
        <v>34366</v>
      </c>
      <c r="M125" s="94"/>
    </row>
    <row r="126" spans="2:13" ht="16.5" customHeight="1">
      <c r="B126" s="192" t="s">
        <v>116</v>
      </c>
      <c r="C126" s="192"/>
      <c r="D126" s="192"/>
      <c r="E126" s="69">
        <v>984</v>
      </c>
      <c r="F126" s="70" t="s">
        <v>117</v>
      </c>
      <c r="G126" s="69"/>
      <c r="H126" s="69"/>
      <c r="I126" s="71">
        <f>SUM(I127+I129+I131+I133+I135)</f>
        <v>24041.299999999996</v>
      </c>
      <c r="J126" s="71">
        <f>SUM(J127+J129+J131+J133+J135)</f>
        <v>14801</v>
      </c>
      <c r="K126" s="71">
        <f>SUM(K127+K129+K131+K133+K135)</f>
        <v>15473.499999999998</v>
      </c>
      <c r="M126" s="94"/>
    </row>
    <row r="127" spans="2:13" ht="70.5" customHeight="1">
      <c r="B127" s="155" t="s">
        <v>110</v>
      </c>
      <c r="C127" s="156"/>
      <c r="D127" s="157"/>
      <c r="E127" s="57">
        <v>984</v>
      </c>
      <c r="F127" s="58" t="s">
        <v>117</v>
      </c>
      <c r="G127" s="58" t="s">
        <v>111</v>
      </c>
      <c r="H127" s="57"/>
      <c r="I127" s="59">
        <f>I128</f>
        <v>85</v>
      </c>
      <c r="J127" s="59">
        <f>J128</f>
        <v>85</v>
      </c>
      <c r="K127" s="59">
        <f>K128</f>
        <v>85</v>
      </c>
      <c r="M127" s="94"/>
    </row>
    <row r="128" spans="2:13" ht="45.75" customHeight="1">
      <c r="B128" s="155" t="s">
        <v>78</v>
      </c>
      <c r="C128" s="156"/>
      <c r="D128" s="157"/>
      <c r="E128" s="57">
        <v>984</v>
      </c>
      <c r="F128" s="58" t="s">
        <v>117</v>
      </c>
      <c r="G128" s="58" t="s">
        <v>111</v>
      </c>
      <c r="H128" s="57">
        <v>200</v>
      </c>
      <c r="I128" s="59">
        <v>85</v>
      </c>
      <c r="J128" s="61">
        <v>85</v>
      </c>
      <c r="K128" s="61">
        <v>85</v>
      </c>
      <c r="M128" s="94"/>
    </row>
    <row r="129" spans="2:13" s="47" customFormat="1" ht="84" customHeight="1">
      <c r="B129" s="209" t="s">
        <v>103</v>
      </c>
      <c r="C129" s="209"/>
      <c r="D129" s="209"/>
      <c r="E129" s="57">
        <v>984</v>
      </c>
      <c r="F129" s="58" t="s">
        <v>117</v>
      </c>
      <c r="G129" s="57">
        <v>9930000462</v>
      </c>
      <c r="H129" s="57"/>
      <c r="I129" s="59">
        <f>SUM(I130)</f>
        <v>1365.3</v>
      </c>
      <c r="J129" s="59">
        <f>SUM(J130)</f>
        <v>1107.4</v>
      </c>
      <c r="K129" s="59">
        <f>SUM(K130)</f>
        <v>1158</v>
      </c>
      <c r="M129" s="140"/>
    </row>
    <row r="130" spans="2:13" ht="42.75" customHeight="1">
      <c r="B130" s="155" t="s">
        <v>78</v>
      </c>
      <c r="C130" s="156"/>
      <c r="D130" s="157"/>
      <c r="E130" s="57">
        <v>984</v>
      </c>
      <c r="F130" s="58" t="s">
        <v>117</v>
      </c>
      <c r="G130" s="57">
        <v>9930000462</v>
      </c>
      <c r="H130" s="57">
        <v>200</v>
      </c>
      <c r="I130" s="59">
        <v>1365.3</v>
      </c>
      <c r="J130" s="60">
        <v>1107.4</v>
      </c>
      <c r="K130" s="61">
        <v>1158</v>
      </c>
      <c r="M130" s="94"/>
    </row>
    <row r="131" spans="2:13" s="47" customFormat="1" ht="69.75" customHeight="1">
      <c r="B131" s="209" t="s">
        <v>185</v>
      </c>
      <c r="C131" s="209"/>
      <c r="D131" s="209"/>
      <c r="E131" s="57">
        <v>984</v>
      </c>
      <c r="F131" s="58" t="s">
        <v>117</v>
      </c>
      <c r="G131" s="57">
        <v>9950000200</v>
      </c>
      <c r="H131" s="57"/>
      <c r="I131" s="59">
        <f>SUM(I132)</f>
        <v>12681.8</v>
      </c>
      <c r="J131" s="59">
        <f>SUM(J132)</f>
        <v>11621.7</v>
      </c>
      <c r="K131" s="59">
        <f>SUM(K132)</f>
        <v>12152.8</v>
      </c>
      <c r="M131" s="140"/>
    </row>
    <row r="132" spans="2:13" s="47" customFormat="1" ht="45" customHeight="1">
      <c r="B132" s="155" t="s">
        <v>78</v>
      </c>
      <c r="C132" s="156"/>
      <c r="D132" s="157"/>
      <c r="E132" s="57">
        <v>984</v>
      </c>
      <c r="F132" s="58" t="s">
        <v>117</v>
      </c>
      <c r="G132" s="57">
        <v>9950000200</v>
      </c>
      <c r="H132" s="57">
        <v>200</v>
      </c>
      <c r="I132" s="59">
        <v>12681.8</v>
      </c>
      <c r="J132" s="60">
        <v>11621.7</v>
      </c>
      <c r="K132" s="60">
        <v>12152.8</v>
      </c>
      <c r="M132" s="140"/>
    </row>
    <row r="133" spans="2:13" ht="61.5" customHeight="1">
      <c r="B133" s="155" t="s">
        <v>186</v>
      </c>
      <c r="C133" s="156"/>
      <c r="D133" s="157"/>
      <c r="E133" s="57">
        <v>984</v>
      </c>
      <c r="F133" s="58" t="s">
        <v>117</v>
      </c>
      <c r="G133" s="57">
        <v>9950000210</v>
      </c>
      <c r="H133" s="57"/>
      <c r="I133" s="59">
        <f>SUM(I134)</f>
        <v>1895.3</v>
      </c>
      <c r="J133" s="59">
        <f>SUM(J134)</f>
        <v>1061.8</v>
      </c>
      <c r="K133" s="59">
        <f>SUM(K134)</f>
        <v>1110.3</v>
      </c>
      <c r="M133" s="94"/>
    </row>
    <row r="134" spans="2:13" s="47" customFormat="1" ht="43.5" customHeight="1">
      <c r="B134" s="155" t="s">
        <v>78</v>
      </c>
      <c r="C134" s="156"/>
      <c r="D134" s="157"/>
      <c r="E134" s="57">
        <v>984</v>
      </c>
      <c r="F134" s="58" t="s">
        <v>117</v>
      </c>
      <c r="G134" s="57">
        <v>9950000210</v>
      </c>
      <c r="H134" s="57">
        <v>200</v>
      </c>
      <c r="I134" s="59">
        <v>1895.3</v>
      </c>
      <c r="J134" s="60">
        <v>1061.8</v>
      </c>
      <c r="K134" s="60">
        <v>1110.3</v>
      </c>
      <c r="M134" s="140"/>
    </row>
    <row r="135" spans="2:13" ht="71.25" customHeight="1">
      <c r="B135" s="197" t="s">
        <v>184</v>
      </c>
      <c r="C135" s="198"/>
      <c r="D135" s="199"/>
      <c r="E135" s="62">
        <v>984</v>
      </c>
      <c r="F135" s="63" t="s">
        <v>117</v>
      </c>
      <c r="G135" s="62">
        <v>9950000560</v>
      </c>
      <c r="H135" s="62"/>
      <c r="I135" s="64">
        <f>SUM(I136)</f>
        <v>8013.9</v>
      </c>
      <c r="J135" s="64">
        <f>SUM(J136)</f>
        <v>925.1</v>
      </c>
      <c r="K135" s="64">
        <f>SUM(K136)</f>
        <v>967.4</v>
      </c>
      <c r="M135" s="94"/>
    </row>
    <row r="136" spans="2:13" ht="43.5" customHeight="1">
      <c r="B136" s="155" t="s">
        <v>78</v>
      </c>
      <c r="C136" s="156"/>
      <c r="D136" s="157"/>
      <c r="E136" s="62">
        <v>984</v>
      </c>
      <c r="F136" s="63" t="s">
        <v>117</v>
      </c>
      <c r="G136" s="62">
        <v>9950000560</v>
      </c>
      <c r="H136" s="62">
        <v>200</v>
      </c>
      <c r="I136" s="64">
        <v>8013.9</v>
      </c>
      <c r="J136" s="60">
        <v>925.1</v>
      </c>
      <c r="K136" s="60">
        <v>967.4</v>
      </c>
      <c r="M136" s="94"/>
    </row>
    <row r="137" spans="2:13" ht="28.5" customHeight="1">
      <c r="B137" s="161" t="s">
        <v>118</v>
      </c>
      <c r="C137" s="162"/>
      <c r="D137" s="163"/>
      <c r="E137" s="69">
        <v>984</v>
      </c>
      <c r="F137" s="70" t="s">
        <v>119</v>
      </c>
      <c r="G137" s="69"/>
      <c r="H137" s="69"/>
      <c r="I137" s="71">
        <f>SUM(I138)</f>
        <v>16493.6</v>
      </c>
      <c r="J137" s="71">
        <f>SUM(J138)</f>
        <v>17966.300000000003</v>
      </c>
      <c r="K137" s="71">
        <f>SUM(K138)</f>
        <v>18892.5</v>
      </c>
      <c r="M137" s="94"/>
    </row>
    <row r="138" spans="2:13" ht="87" customHeight="1">
      <c r="B138" s="209" t="s">
        <v>103</v>
      </c>
      <c r="C138" s="209"/>
      <c r="D138" s="209"/>
      <c r="E138" s="57">
        <v>984</v>
      </c>
      <c r="F138" s="58" t="s">
        <v>119</v>
      </c>
      <c r="G138" s="57">
        <v>9930000462</v>
      </c>
      <c r="H138" s="57"/>
      <c r="I138" s="59">
        <f>SUM(I139:I140)</f>
        <v>16493.6</v>
      </c>
      <c r="J138" s="59">
        <f>SUM(J139:J140)</f>
        <v>17966.300000000003</v>
      </c>
      <c r="K138" s="59">
        <f>SUM(K139:K140)</f>
        <v>18892.5</v>
      </c>
      <c r="M138" s="94"/>
    </row>
    <row r="139" spans="2:13" ht="113.25" customHeight="1">
      <c r="B139" s="155" t="s">
        <v>120</v>
      </c>
      <c r="C139" s="156"/>
      <c r="D139" s="157"/>
      <c r="E139" s="57">
        <v>984</v>
      </c>
      <c r="F139" s="58" t="s">
        <v>119</v>
      </c>
      <c r="G139" s="57">
        <v>9930000462</v>
      </c>
      <c r="H139" s="58" t="s">
        <v>121</v>
      </c>
      <c r="I139" s="64">
        <v>12286.5</v>
      </c>
      <c r="J139" s="61">
        <v>12868.2</v>
      </c>
      <c r="K139" s="60">
        <v>13561.4</v>
      </c>
      <c r="M139" s="94"/>
    </row>
    <row r="140" spans="2:13" ht="42.75" customHeight="1">
      <c r="B140" s="155" t="s">
        <v>78</v>
      </c>
      <c r="C140" s="156"/>
      <c r="D140" s="157"/>
      <c r="E140" s="57">
        <v>984</v>
      </c>
      <c r="F140" s="58" t="s">
        <v>119</v>
      </c>
      <c r="G140" s="57">
        <v>9930000462</v>
      </c>
      <c r="H140" s="58" t="s">
        <v>102</v>
      </c>
      <c r="I140" s="64">
        <v>4207.1</v>
      </c>
      <c r="J140" s="60">
        <v>5098.1</v>
      </c>
      <c r="K140" s="61">
        <v>5331.1</v>
      </c>
      <c r="M140" s="94"/>
    </row>
    <row r="141" spans="2:13" s="47" customFormat="1" ht="18" customHeight="1">
      <c r="B141" s="164" t="s">
        <v>122</v>
      </c>
      <c r="C141" s="165"/>
      <c r="D141" s="166"/>
      <c r="E141" s="66">
        <v>984</v>
      </c>
      <c r="F141" s="66">
        <v>1000</v>
      </c>
      <c r="G141" s="66"/>
      <c r="H141" s="66"/>
      <c r="I141" s="68">
        <f>SUM(I142+I150+I147)</f>
        <v>32278.399999999998</v>
      </c>
      <c r="J141" s="68">
        <f>SUM(J142+J150+J147)</f>
        <v>30939.8</v>
      </c>
      <c r="K141" s="68">
        <f>SUM(K142+K150+K147)</f>
        <v>32353.800000000003</v>
      </c>
      <c r="M141" s="140"/>
    </row>
    <row r="142" spans="2:13" ht="16.5" customHeight="1">
      <c r="B142" s="161" t="s">
        <v>123</v>
      </c>
      <c r="C142" s="162"/>
      <c r="D142" s="163"/>
      <c r="E142" s="69">
        <v>984</v>
      </c>
      <c r="F142" s="69">
        <v>1001</v>
      </c>
      <c r="G142" s="69"/>
      <c r="H142" s="69"/>
      <c r="I142" s="71">
        <f>SUM(I143+I145)</f>
        <v>2163.8</v>
      </c>
      <c r="J142" s="71">
        <f>SUM(J143+J145)</f>
        <v>1765.2</v>
      </c>
      <c r="K142" s="71">
        <f>SUM(K143+K145)</f>
        <v>1845.8999999999999</v>
      </c>
      <c r="M142" s="94"/>
    </row>
    <row r="143" spans="2:13" s="47" customFormat="1" ht="60" customHeight="1">
      <c r="B143" s="155" t="s">
        <v>124</v>
      </c>
      <c r="C143" s="156"/>
      <c r="D143" s="157"/>
      <c r="E143" s="57">
        <v>984</v>
      </c>
      <c r="F143" s="57">
        <v>1001</v>
      </c>
      <c r="G143" s="57">
        <v>9920000231</v>
      </c>
      <c r="H143" s="57"/>
      <c r="I143" s="59">
        <f>SUM(I144)</f>
        <v>1089.7</v>
      </c>
      <c r="J143" s="59">
        <f>SUM(J144)</f>
        <v>639</v>
      </c>
      <c r="K143" s="59">
        <f>SUM(K144)</f>
        <v>668.3</v>
      </c>
      <c r="M143" s="140"/>
    </row>
    <row r="144" spans="2:13" s="47" customFormat="1" ht="30" customHeight="1">
      <c r="B144" s="155" t="s">
        <v>125</v>
      </c>
      <c r="C144" s="156"/>
      <c r="D144" s="157"/>
      <c r="E144" s="57">
        <v>984</v>
      </c>
      <c r="F144" s="57">
        <v>1001</v>
      </c>
      <c r="G144" s="57">
        <v>9920000231</v>
      </c>
      <c r="H144" s="58" t="s">
        <v>126</v>
      </c>
      <c r="I144" s="59">
        <v>1089.7</v>
      </c>
      <c r="J144" s="61">
        <v>639</v>
      </c>
      <c r="K144" s="60">
        <v>668.3</v>
      </c>
      <c r="M144" s="140"/>
    </row>
    <row r="145" spans="2:13" s="47" customFormat="1" ht="60" customHeight="1">
      <c r="B145" s="155" t="s">
        <v>127</v>
      </c>
      <c r="C145" s="156"/>
      <c r="D145" s="157"/>
      <c r="E145" s="57">
        <v>984</v>
      </c>
      <c r="F145" s="57">
        <v>1001</v>
      </c>
      <c r="G145" s="57">
        <v>9920000240</v>
      </c>
      <c r="H145" s="57"/>
      <c r="I145" s="59">
        <f>SUM(I146)</f>
        <v>1074.1</v>
      </c>
      <c r="J145" s="59">
        <f>SUM(J146)</f>
        <v>1126.2</v>
      </c>
      <c r="K145" s="59">
        <f>SUM(K146)</f>
        <v>1177.6</v>
      </c>
      <c r="M145" s="140"/>
    </row>
    <row r="146" spans="2:13" s="47" customFormat="1" ht="30" customHeight="1">
      <c r="B146" s="155" t="s">
        <v>125</v>
      </c>
      <c r="C146" s="156"/>
      <c r="D146" s="157"/>
      <c r="E146" s="57">
        <v>984</v>
      </c>
      <c r="F146" s="57">
        <v>1001</v>
      </c>
      <c r="G146" s="57">
        <v>9920000240</v>
      </c>
      <c r="H146" s="58" t="s">
        <v>126</v>
      </c>
      <c r="I146" s="59">
        <v>1074.1</v>
      </c>
      <c r="J146" s="60">
        <v>1126.2</v>
      </c>
      <c r="K146" s="60">
        <v>1177.6</v>
      </c>
      <c r="M146" s="140"/>
    </row>
    <row r="147" spans="2:13" s="47" customFormat="1" ht="15" customHeight="1">
      <c r="B147" s="161" t="s">
        <v>128</v>
      </c>
      <c r="C147" s="162"/>
      <c r="D147" s="163"/>
      <c r="E147" s="69">
        <v>984</v>
      </c>
      <c r="F147" s="69">
        <v>1003</v>
      </c>
      <c r="G147" s="69"/>
      <c r="H147" s="70"/>
      <c r="I147" s="71">
        <f aca="true" t="shared" si="4" ref="I147:K148">SUM(I148)</f>
        <v>1434.4</v>
      </c>
      <c r="J147" s="71">
        <f t="shared" si="4"/>
        <v>1454.5</v>
      </c>
      <c r="K147" s="71">
        <f t="shared" si="4"/>
        <v>1521</v>
      </c>
      <c r="M147" s="140"/>
    </row>
    <row r="148" spans="2:13" s="47" customFormat="1" ht="57" customHeight="1">
      <c r="B148" s="155" t="s">
        <v>129</v>
      </c>
      <c r="C148" s="156"/>
      <c r="D148" s="157"/>
      <c r="E148" s="57">
        <v>984</v>
      </c>
      <c r="F148" s="57">
        <v>1003</v>
      </c>
      <c r="G148" s="57">
        <v>9920000232</v>
      </c>
      <c r="H148" s="57"/>
      <c r="I148" s="59">
        <f t="shared" si="4"/>
        <v>1434.4</v>
      </c>
      <c r="J148" s="59">
        <f t="shared" si="4"/>
        <v>1454.5</v>
      </c>
      <c r="K148" s="59">
        <f t="shared" si="4"/>
        <v>1521</v>
      </c>
      <c r="M148" s="140"/>
    </row>
    <row r="149" spans="2:13" s="47" customFormat="1" ht="29.25" customHeight="1">
      <c r="B149" s="155" t="s">
        <v>125</v>
      </c>
      <c r="C149" s="156"/>
      <c r="D149" s="157"/>
      <c r="E149" s="57">
        <v>984</v>
      </c>
      <c r="F149" s="57">
        <v>1003</v>
      </c>
      <c r="G149" s="57">
        <v>9920000232</v>
      </c>
      <c r="H149" s="58" t="s">
        <v>126</v>
      </c>
      <c r="I149" s="59">
        <v>1434.4</v>
      </c>
      <c r="J149" s="60">
        <v>1454.5</v>
      </c>
      <c r="K149" s="61">
        <v>1521</v>
      </c>
      <c r="M149" s="140"/>
    </row>
    <row r="150" spans="2:13" s="47" customFormat="1" ht="15" customHeight="1">
      <c r="B150" s="161" t="s">
        <v>130</v>
      </c>
      <c r="C150" s="162"/>
      <c r="D150" s="163"/>
      <c r="E150" s="69">
        <v>984</v>
      </c>
      <c r="F150" s="69">
        <v>1004</v>
      </c>
      <c r="G150" s="69"/>
      <c r="H150" s="69"/>
      <c r="I150" s="71">
        <f>SUM(I151+I153)</f>
        <v>28680.199999999997</v>
      </c>
      <c r="J150" s="71">
        <f>SUM(J151+J153)</f>
        <v>27720.1</v>
      </c>
      <c r="K150" s="71">
        <f>SUM(K151+K153)</f>
        <v>28986.9</v>
      </c>
      <c r="M150" s="140"/>
    </row>
    <row r="151" spans="2:13" s="47" customFormat="1" ht="100.5" customHeight="1">
      <c r="B151" s="209" t="s">
        <v>131</v>
      </c>
      <c r="C151" s="209"/>
      <c r="D151" s="209"/>
      <c r="E151" s="57">
        <v>984</v>
      </c>
      <c r="F151" s="57">
        <v>1004</v>
      </c>
      <c r="G151" s="58" t="s">
        <v>187</v>
      </c>
      <c r="H151" s="57"/>
      <c r="I151" s="59">
        <f>SUM(I152)</f>
        <v>18805.1</v>
      </c>
      <c r="J151" s="59">
        <f>SUM(J152)</f>
        <v>18432.6</v>
      </c>
      <c r="K151" s="59">
        <f>SUM(K152)</f>
        <v>19275.3</v>
      </c>
      <c r="M151" s="140"/>
    </row>
    <row r="152" spans="2:13" ht="30.75" customHeight="1">
      <c r="B152" s="155" t="s">
        <v>125</v>
      </c>
      <c r="C152" s="156"/>
      <c r="D152" s="157"/>
      <c r="E152" s="57">
        <v>984</v>
      </c>
      <c r="F152" s="57">
        <v>1004</v>
      </c>
      <c r="G152" s="58" t="s">
        <v>187</v>
      </c>
      <c r="H152" s="57">
        <v>300</v>
      </c>
      <c r="I152" s="59">
        <v>18805.1</v>
      </c>
      <c r="J152" s="60">
        <v>18432.6</v>
      </c>
      <c r="K152" s="60">
        <v>19275.3</v>
      </c>
      <c r="M152" s="94"/>
    </row>
    <row r="153" spans="2:13" s="47" customFormat="1" ht="87" customHeight="1">
      <c r="B153" s="209" t="s">
        <v>132</v>
      </c>
      <c r="C153" s="209"/>
      <c r="D153" s="209"/>
      <c r="E153" s="57">
        <v>984</v>
      </c>
      <c r="F153" s="57">
        <v>1004</v>
      </c>
      <c r="G153" s="58" t="s">
        <v>188</v>
      </c>
      <c r="H153" s="57"/>
      <c r="I153" s="59">
        <f>SUM(I154)</f>
        <v>9875.1</v>
      </c>
      <c r="J153" s="59">
        <f>SUM(J154)</f>
        <v>9287.5</v>
      </c>
      <c r="K153" s="59">
        <f>SUM(K154)</f>
        <v>9711.6</v>
      </c>
      <c r="M153" s="140"/>
    </row>
    <row r="154" spans="2:13" s="47" customFormat="1" ht="30" customHeight="1">
      <c r="B154" s="155" t="s">
        <v>125</v>
      </c>
      <c r="C154" s="156"/>
      <c r="D154" s="157"/>
      <c r="E154" s="57">
        <v>984</v>
      </c>
      <c r="F154" s="57">
        <v>1004</v>
      </c>
      <c r="G154" s="58" t="s">
        <v>188</v>
      </c>
      <c r="H154" s="57">
        <v>300</v>
      </c>
      <c r="I154" s="59">
        <v>9875.1</v>
      </c>
      <c r="J154" s="60">
        <v>9287.5</v>
      </c>
      <c r="K154" s="60">
        <v>9711.6</v>
      </c>
      <c r="M154" s="140"/>
    </row>
    <row r="155" spans="2:13" ht="30" customHeight="1">
      <c r="B155" s="191" t="s">
        <v>133</v>
      </c>
      <c r="C155" s="191"/>
      <c r="D155" s="191"/>
      <c r="E155" s="66">
        <v>984</v>
      </c>
      <c r="F155" s="67" t="s">
        <v>134</v>
      </c>
      <c r="G155" s="66"/>
      <c r="H155" s="66"/>
      <c r="I155" s="68">
        <f>SUM(I156)</f>
        <v>29795.600000000002</v>
      </c>
      <c r="J155" s="68">
        <f>SUM(J156)</f>
        <v>26147.400000000005</v>
      </c>
      <c r="K155" s="68">
        <f>SUM(K156)</f>
        <v>27445.4</v>
      </c>
      <c r="M155" s="94"/>
    </row>
    <row r="156" spans="2:13" ht="17.25" customHeight="1">
      <c r="B156" s="161" t="s">
        <v>135</v>
      </c>
      <c r="C156" s="162"/>
      <c r="D156" s="163"/>
      <c r="E156" s="69">
        <v>984</v>
      </c>
      <c r="F156" s="70" t="s">
        <v>136</v>
      </c>
      <c r="G156" s="69"/>
      <c r="H156" s="69"/>
      <c r="I156" s="71">
        <f>SUM(I161+I159+I157+I165)</f>
        <v>29795.600000000002</v>
      </c>
      <c r="J156" s="71">
        <f>SUM(J161+J159+J157)</f>
        <v>26147.400000000005</v>
      </c>
      <c r="K156" s="71">
        <f>SUM(K161+K159+K157)</f>
        <v>27445.4</v>
      </c>
      <c r="M156" s="94"/>
    </row>
    <row r="157" spans="2:13" ht="126" customHeight="1">
      <c r="B157" s="155" t="s">
        <v>112</v>
      </c>
      <c r="C157" s="156"/>
      <c r="D157" s="157"/>
      <c r="E157" s="57">
        <v>984</v>
      </c>
      <c r="F157" s="58" t="s">
        <v>136</v>
      </c>
      <c r="G157" s="58" t="s">
        <v>113</v>
      </c>
      <c r="H157" s="57"/>
      <c r="I157" s="59">
        <f>SUM(I158)</f>
        <v>337.1</v>
      </c>
      <c r="J157" s="59">
        <f>SUM(J158)</f>
        <v>353.4</v>
      </c>
      <c r="K157" s="59">
        <f>SUM(K158)</f>
        <v>369.5</v>
      </c>
      <c r="M157" s="94"/>
    </row>
    <row r="158" spans="2:13" ht="41.25" customHeight="1">
      <c r="B158" s="155" t="s">
        <v>78</v>
      </c>
      <c r="C158" s="156"/>
      <c r="D158" s="157"/>
      <c r="E158" s="57">
        <v>984</v>
      </c>
      <c r="F158" s="58" t="s">
        <v>136</v>
      </c>
      <c r="G158" s="58" t="s">
        <v>113</v>
      </c>
      <c r="H158" s="57">
        <v>200</v>
      </c>
      <c r="I158" s="59">
        <v>337.1</v>
      </c>
      <c r="J158" s="60">
        <v>353.4</v>
      </c>
      <c r="K158" s="61">
        <v>369.5</v>
      </c>
      <c r="M158" s="94"/>
    </row>
    <row r="159" spans="2:13" ht="72" customHeight="1">
      <c r="B159" s="155" t="s">
        <v>110</v>
      </c>
      <c r="C159" s="156"/>
      <c r="D159" s="157"/>
      <c r="E159" s="57">
        <v>984</v>
      </c>
      <c r="F159" s="58" t="s">
        <v>136</v>
      </c>
      <c r="G159" s="58" t="s">
        <v>111</v>
      </c>
      <c r="H159" s="57"/>
      <c r="I159" s="59">
        <f>SUM(I160)</f>
        <v>108.7</v>
      </c>
      <c r="J159" s="59">
        <f>SUM(J160)</f>
        <v>113.9</v>
      </c>
      <c r="K159" s="59">
        <f>SUM(K160)</f>
        <v>119.2</v>
      </c>
      <c r="M159" s="94"/>
    </row>
    <row r="160" spans="2:13" ht="44.25" customHeight="1">
      <c r="B160" s="155" t="s">
        <v>78</v>
      </c>
      <c r="C160" s="156"/>
      <c r="D160" s="157"/>
      <c r="E160" s="57">
        <v>984</v>
      </c>
      <c r="F160" s="58" t="s">
        <v>136</v>
      </c>
      <c r="G160" s="58" t="s">
        <v>111</v>
      </c>
      <c r="H160" s="57">
        <v>200</v>
      </c>
      <c r="I160" s="59">
        <v>108.7</v>
      </c>
      <c r="J160" s="60">
        <v>113.9</v>
      </c>
      <c r="K160" s="60">
        <v>119.2</v>
      </c>
      <c r="M160" s="94"/>
    </row>
    <row r="161" spans="2:13" s="47" customFormat="1" ht="84" customHeight="1">
      <c r="B161" s="155" t="s">
        <v>137</v>
      </c>
      <c r="C161" s="193"/>
      <c r="D161" s="194"/>
      <c r="E161" s="57">
        <v>984</v>
      </c>
      <c r="F161" s="58" t="s">
        <v>136</v>
      </c>
      <c r="G161" s="57">
        <v>9930000463</v>
      </c>
      <c r="H161" s="57"/>
      <c r="I161" s="59">
        <f>SUM(I164+I163+I162)</f>
        <v>28278.4</v>
      </c>
      <c r="J161" s="59">
        <f>SUM(J162+J163+J164)</f>
        <v>25680.100000000002</v>
      </c>
      <c r="K161" s="59">
        <f>SUM(K162+K163+K164)</f>
        <v>26956.7</v>
      </c>
      <c r="M161" s="140"/>
    </row>
    <row r="162" spans="2:13" s="47" customFormat="1" ht="113.25" customHeight="1">
      <c r="B162" s="155" t="s">
        <v>120</v>
      </c>
      <c r="C162" s="156"/>
      <c r="D162" s="157"/>
      <c r="E162" s="57">
        <v>984</v>
      </c>
      <c r="F162" s="58" t="s">
        <v>136</v>
      </c>
      <c r="G162" s="57">
        <v>9930000463</v>
      </c>
      <c r="H162" s="57">
        <v>100</v>
      </c>
      <c r="I162" s="59">
        <v>14536.1</v>
      </c>
      <c r="J162" s="61">
        <v>15500</v>
      </c>
      <c r="K162" s="60">
        <v>16313.4</v>
      </c>
      <c r="M162" s="140"/>
    </row>
    <row r="163" spans="2:13" s="47" customFormat="1" ht="45.75" customHeight="1">
      <c r="B163" s="155" t="s">
        <v>78</v>
      </c>
      <c r="C163" s="156"/>
      <c r="D163" s="157"/>
      <c r="E163" s="57">
        <v>984</v>
      </c>
      <c r="F163" s="58" t="s">
        <v>136</v>
      </c>
      <c r="G163" s="57">
        <v>9930000463</v>
      </c>
      <c r="H163" s="57">
        <v>200</v>
      </c>
      <c r="I163" s="59">
        <v>13630.8</v>
      </c>
      <c r="J163" s="60">
        <v>10159.9</v>
      </c>
      <c r="K163" s="60">
        <v>10623.1</v>
      </c>
      <c r="M163" s="140"/>
    </row>
    <row r="164" spans="2:13" s="47" customFormat="1" ht="15.75" customHeight="1">
      <c r="B164" s="155" t="s">
        <v>64</v>
      </c>
      <c r="C164" s="156"/>
      <c r="D164" s="157"/>
      <c r="E164" s="57">
        <v>984</v>
      </c>
      <c r="F164" s="58" t="s">
        <v>136</v>
      </c>
      <c r="G164" s="57">
        <v>9930000463</v>
      </c>
      <c r="H164" s="57">
        <v>800</v>
      </c>
      <c r="I164" s="59">
        <v>111.5</v>
      </c>
      <c r="J164" s="61">
        <v>20.2</v>
      </c>
      <c r="K164" s="60">
        <v>20.2</v>
      </c>
      <c r="M164" s="140"/>
    </row>
    <row r="165" spans="2:13" s="47" customFormat="1" ht="69.75" customHeight="1">
      <c r="B165" s="197" t="s">
        <v>184</v>
      </c>
      <c r="C165" s="198"/>
      <c r="D165" s="199"/>
      <c r="E165" s="62">
        <v>984</v>
      </c>
      <c r="F165" s="63" t="s">
        <v>136</v>
      </c>
      <c r="G165" s="62">
        <v>9950000560</v>
      </c>
      <c r="H165" s="62"/>
      <c r="I165" s="64">
        <f>SUM(I166)</f>
        <v>1071.4</v>
      </c>
      <c r="J165" s="64">
        <f>SUM(J166)</f>
        <v>0</v>
      </c>
      <c r="K165" s="64">
        <f>SUM(K166)</f>
        <v>0</v>
      </c>
      <c r="M165" s="140"/>
    </row>
    <row r="166" spans="2:13" s="47" customFormat="1" ht="31.5" customHeight="1">
      <c r="B166" s="155" t="s">
        <v>78</v>
      </c>
      <c r="C166" s="156"/>
      <c r="D166" s="157"/>
      <c r="E166" s="62">
        <v>984</v>
      </c>
      <c r="F166" s="63" t="s">
        <v>136</v>
      </c>
      <c r="G166" s="62">
        <v>9950000560</v>
      </c>
      <c r="H166" s="62">
        <v>200</v>
      </c>
      <c r="I166" s="64">
        <v>1071.4</v>
      </c>
      <c r="J166" s="61">
        <v>0</v>
      </c>
      <c r="K166" s="61">
        <v>0</v>
      </c>
      <c r="M166" s="140"/>
    </row>
    <row r="167" spans="2:13" ht="30" customHeight="1">
      <c r="B167" s="164" t="s">
        <v>138</v>
      </c>
      <c r="C167" s="165"/>
      <c r="D167" s="166"/>
      <c r="E167" s="66">
        <v>984</v>
      </c>
      <c r="F167" s="66">
        <v>1200</v>
      </c>
      <c r="G167" s="66"/>
      <c r="H167" s="66"/>
      <c r="I167" s="68">
        <f>SUM(I168+I171)</f>
        <v>11300.3</v>
      </c>
      <c r="J167" s="68">
        <f>SUM(J168+J171)</f>
        <v>11720.300000000001</v>
      </c>
      <c r="K167" s="68">
        <f>SUM(K168+K171)</f>
        <v>12329.4</v>
      </c>
      <c r="M167" s="94"/>
    </row>
    <row r="168" spans="2:13" ht="28.5" customHeight="1">
      <c r="B168" s="210" t="s">
        <v>139</v>
      </c>
      <c r="C168" s="211"/>
      <c r="D168" s="212"/>
      <c r="E168" s="69">
        <v>984</v>
      </c>
      <c r="F168" s="70" t="s">
        <v>140</v>
      </c>
      <c r="G168" s="69"/>
      <c r="H168" s="69"/>
      <c r="I168" s="71">
        <f aca="true" t="shared" si="5" ref="I168:K169">SUM(I169)</f>
        <v>2487.8</v>
      </c>
      <c r="J168" s="71">
        <f t="shared" si="5"/>
        <v>2864.1</v>
      </c>
      <c r="K168" s="71">
        <f t="shared" si="5"/>
        <v>2995</v>
      </c>
      <c r="M168" s="94"/>
    </row>
    <row r="169" spans="2:13" ht="90" customHeight="1">
      <c r="B169" s="155" t="s">
        <v>101</v>
      </c>
      <c r="C169" s="156"/>
      <c r="D169" s="157"/>
      <c r="E169" s="57">
        <v>984</v>
      </c>
      <c r="F169" s="58" t="s">
        <v>140</v>
      </c>
      <c r="G169" s="58" t="s">
        <v>178</v>
      </c>
      <c r="H169" s="57"/>
      <c r="I169" s="59">
        <f t="shared" si="5"/>
        <v>2487.8</v>
      </c>
      <c r="J169" s="59">
        <f t="shared" si="5"/>
        <v>2864.1</v>
      </c>
      <c r="K169" s="59">
        <f t="shared" si="5"/>
        <v>2995</v>
      </c>
      <c r="M169" s="94"/>
    </row>
    <row r="170" spans="2:13" ht="43.5" customHeight="1">
      <c r="B170" s="155" t="s">
        <v>78</v>
      </c>
      <c r="C170" s="156"/>
      <c r="D170" s="157"/>
      <c r="E170" s="57">
        <v>984</v>
      </c>
      <c r="F170" s="58" t="s">
        <v>140</v>
      </c>
      <c r="G170" s="58" t="s">
        <v>178</v>
      </c>
      <c r="H170" s="58" t="s">
        <v>102</v>
      </c>
      <c r="I170" s="59">
        <v>2487.8</v>
      </c>
      <c r="J170" s="61">
        <v>2864.1</v>
      </c>
      <c r="K170" s="61">
        <v>2995</v>
      </c>
      <c r="M170" s="94"/>
    </row>
    <row r="171" spans="2:13" s="49" customFormat="1" ht="33" customHeight="1">
      <c r="B171" s="161" t="s">
        <v>141</v>
      </c>
      <c r="C171" s="162"/>
      <c r="D171" s="163"/>
      <c r="E171" s="69">
        <v>984</v>
      </c>
      <c r="F171" s="70" t="s">
        <v>142</v>
      </c>
      <c r="G171" s="70"/>
      <c r="H171" s="70"/>
      <c r="I171" s="71">
        <f>SUM(I172)</f>
        <v>8812.5</v>
      </c>
      <c r="J171" s="71">
        <f>SUM(J172)</f>
        <v>8856.2</v>
      </c>
      <c r="K171" s="71">
        <f>SUM(K172)</f>
        <v>9334.4</v>
      </c>
      <c r="M171" s="139"/>
    </row>
    <row r="172" spans="2:13" ht="83.25" customHeight="1">
      <c r="B172" s="155" t="s">
        <v>101</v>
      </c>
      <c r="C172" s="156"/>
      <c r="D172" s="157"/>
      <c r="E172" s="57">
        <v>984</v>
      </c>
      <c r="F172" s="58" t="s">
        <v>142</v>
      </c>
      <c r="G172" s="58" t="s">
        <v>178</v>
      </c>
      <c r="H172" s="58"/>
      <c r="I172" s="59">
        <f>SUM(I173:I174)</f>
        <v>8812.5</v>
      </c>
      <c r="J172" s="59">
        <f>SUM(J173:J174)</f>
        <v>8856.2</v>
      </c>
      <c r="K172" s="59">
        <f>SUM(K173:K174)</f>
        <v>9334.4</v>
      </c>
      <c r="M172" s="94"/>
    </row>
    <row r="173" spans="2:13" ht="111" customHeight="1">
      <c r="B173" s="155" t="s">
        <v>52</v>
      </c>
      <c r="C173" s="156"/>
      <c r="D173" s="157"/>
      <c r="E173" s="57">
        <v>984</v>
      </c>
      <c r="F173" s="58" t="s">
        <v>142</v>
      </c>
      <c r="G173" s="58" t="s">
        <v>178</v>
      </c>
      <c r="H173" s="58" t="s">
        <v>121</v>
      </c>
      <c r="I173" s="59">
        <v>7587.8</v>
      </c>
      <c r="J173" s="61">
        <v>7837.3</v>
      </c>
      <c r="K173" s="60">
        <v>8269</v>
      </c>
      <c r="M173" s="94"/>
    </row>
    <row r="174" spans="2:13" ht="42" customHeight="1">
      <c r="B174" s="155" t="s">
        <v>78</v>
      </c>
      <c r="C174" s="156"/>
      <c r="D174" s="157"/>
      <c r="E174" s="57">
        <v>984</v>
      </c>
      <c r="F174" s="58" t="s">
        <v>142</v>
      </c>
      <c r="G174" s="58" t="s">
        <v>178</v>
      </c>
      <c r="H174" s="58" t="s">
        <v>102</v>
      </c>
      <c r="I174" s="59">
        <v>1224.7</v>
      </c>
      <c r="J174" s="61">
        <v>1018.9</v>
      </c>
      <c r="K174" s="60">
        <v>1065.4</v>
      </c>
      <c r="M174" s="94"/>
    </row>
    <row r="175" spans="2:11" ht="15" customHeight="1">
      <c r="B175" s="216" t="s">
        <v>192</v>
      </c>
      <c r="C175" s="216"/>
      <c r="D175" s="216"/>
      <c r="E175" s="66"/>
      <c r="F175" s="67"/>
      <c r="G175" s="67"/>
      <c r="H175" s="67"/>
      <c r="I175" s="68">
        <f>SUM(I8+I31)</f>
        <v>482180.50000000006</v>
      </c>
      <c r="J175" s="68">
        <f>SUM(J8+J31)</f>
        <v>405077.4</v>
      </c>
      <c r="K175" s="68">
        <f>SUM(K8+K31)</f>
        <v>413228.20000000007</v>
      </c>
    </row>
    <row r="176" spans="2:11" ht="18.75" customHeight="1">
      <c r="B176" s="217" t="s">
        <v>143</v>
      </c>
      <c r="C176" s="217"/>
      <c r="D176" s="217"/>
      <c r="E176" s="66"/>
      <c r="F176" s="67"/>
      <c r="G176" s="67"/>
      <c r="H176" s="67"/>
      <c r="I176" s="68"/>
      <c r="J176" s="61">
        <v>9490</v>
      </c>
      <c r="K176" s="61">
        <v>19823</v>
      </c>
    </row>
    <row r="177" spans="2:11" ht="15">
      <c r="B177" s="216" t="s">
        <v>193</v>
      </c>
      <c r="C177" s="216"/>
      <c r="D177" s="216"/>
      <c r="E177" s="216"/>
      <c r="F177" s="216"/>
      <c r="G177" s="216"/>
      <c r="H177" s="216"/>
      <c r="I177" s="68">
        <f>SUM(I8+I31)</f>
        <v>482180.50000000006</v>
      </c>
      <c r="J177" s="68">
        <f>SUM(J175+J176)</f>
        <v>414567.4</v>
      </c>
      <c r="K177" s="68">
        <f>SUM(K175+K176)</f>
        <v>433051.20000000007</v>
      </c>
    </row>
    <row r="178" spans="2:3" ht="15">
      <c r="B178" s="46"/>
      <c r="C178" s="46"/>
    </row>
    <row r="179" spans="2:9" ht="15">
      <c r="B179" s="46"/>
      <c r="C179" s="46"/>
      <c r="I179" s="94"/>
    </row>
    <row r="180" spans="2:9" ht="15">
      <c r="B180" s="93"/>
      <c r="C180" s="93"/>
      <c r="D180" s="93"/>
      <c r="E180" s="93"/>
      <c r="F180" s="93"/>
      <c r="G180" s="93"/>
      <c r="H180" s="93"/>
      <c r="I180" s="94"/>
    </row>
    <row r="181" spans="2:11" ht="15">
      <c r="B181" s="46"/>
      <c r="C181" s="46"/>
      <c r="I181" s="95"/>
      <c r="J181" s="95"/>
      <c r="K181" s="95"/>
    </row>
    <row r="182" spans="2:11" ht="15">
      <c r="B182" s="46"/>
      <c r="C182" s="46"/>
      <c r="D182" s="96"/>
      <c r="J182" s="94"/>
      <c r="K182" s="94"/>
    </row>
    <row r="183" spans="2:11" ht="15">
      <c r="B183" s="46"/>
      <c r="C183" s="46"/>
      <c r="D183" s="97"/>
      <c r="J183" s="110"/>
      <c r="K183" s="110"/>
    </row>
    <row r="184" spans="2:11" ht="15">
      <c r="B184" s="46"/>
      <c r="C184" s="46"/>
      <c r="D184" s="97"/>
      <c r="J184" s="112"/>
      <c r="K184" s="112"/>
    </row>
    <row r="185" spans="2:4" ht="15">
      <c r="B185" s="46"/>
      <c r="C185" s="46"/>
      <c r="D185" s="97"/>
    </row>
    <row r="186" spans="2:11" ht="15">
      <c r="B186" s="46"/>
      <c r="C186" s="46"/>
      <c r="J186" s="94"/>
      <c r="K186" s="94"/>
    </row>
    <row r="187" spans="2:11" ht="15">
      <c r="B187" s="46"/>
      <c r="C187" s="46"/>
      <c r="J187" s="94"/>
      <c r="K187" s="94"/>
    </row>
    <row r="188" spans="2:11" ht="15">
      <c r="B188" s="46"/>
      <c r="C188" s="46"/>
      <c r="K188" s="94"/>
    </row>
    <row r="189" spans="2:3" ht="15">
      <c r="B189" s="46"/>
      <c r="C189" s="46"/>
    </row>
    <row r="190" spans="2:3" ht="15">
      <c r="B190" s="46"/>
      <c r="C190" s="46"/>
    </row>
    <row r="191" spans="2:11" ht="15">
      <c r="B191" s="46"/>
      <c r="C191" s="46"/>
      <c r="K191" s="94"/>
    </row>
    <row r="192" spans="2:3" ht="15">
      <c r="B192" s="46"/>
      <c r="C192" s="46"/>
    </row>
  </sheetData>
  <sheetProtection/>
  <autoFilter ref="E7:H177"/>
  <mergeCells count="178">
    <mergeCell ref="D1:K1"/>
    <mergeCell ref="B103:D103"/>
    <mergeCell ref="B163:D163"/>
    <mergeCell ref="B164:D164"/>
    <mergeCell ref="B98:D98"/>
    <mergeCell ref="B45:D45"/>
    <mergeCell ref="B46:D46"/>
    <mergeCell ref="B47:D47"/>
    <mergeCell ref="B177:H177"/>
    <mergeCell ref="B171:D171"/>
    <mergeCell ref="B172:D172"/>
    <mergeCell ref="B173:D173"/>
    <mergeCell ref="B174:D174"/>
    <mergeCell ref="B175:D175"/>
    <mergeCell ref="B176:D176"/>
    <mergeCell ref="B167:D167"/>
    <mergeCell ref="B168:D168"/>
    <mergeCell ref="B169:D169"/>
    <mergeCell ref="B170:D170"/>
    <mergeCell ref="B159:D159"/>
    <mergeCell ref="B160:D160"/>
    <mergeCell ref="B161:D161"/>
    <mergeCell ref="B162:D162"/>
    <mergeCell ref="B165:D165"/>
    <mergeCell ref="B166:D166"/>
    <mergeCell ref="B158:D158"/>
    <mergeCell ref="B146:D146"/>
    <mergeCell ref="B147:D147"/>
    <mergeCell ref="B148:D148"/>
    <mergeCell ref="B149:D149"/>
    <mergeCell ref="B150:D150"/>
    <mergeCell ref="B152:D152"/>
    <mergeCell ref="B157:D157"/>
    <mergeCell ref="B144:D144"/>
    <mergeCell ref="B145:D145"/>
    <mergeCell ref="B153:D153"/>
    <mergeCell ref="B154:D154"/>
    <mergeCell ref="B155:D155"/>
    <mergeCell ref="B156:D156"/>
    <mergeCell ref="B135:D135"/>
    <mergeCell ref="B136:D136"/>
    <mergeCell ref="B137:D137"/>
    <mergeCell ref="B138:D138"/>
    <mergeCell ref="B139:D139"/>
    <mergeCell ref="B151:D151"/>
    <mergeCell ref="B140:D140"/>
    <mergeCell ref="B141:D141"/>
    <mergeCell ref="B142:D142"/>
    <mergeCell ref="B143:D143"/>
    <mergeCell ref="B129:D129"/>
    <mergeCell ref="B130:D130"/>
    <mergeCell ref="B131:D131"/>
    <mergeCell ref="B132:D132"/>
    <mergeCell ref="B133:D133"/>
    <mergeCell ref="B134:D134"/>
    <mergeCell ref="B123:D123"/>
    <mergeCell ref="B124:D124"/>
    <mergeCell ref="B125:D125"/>
    <mergeCell ref="B126:D126"/>
    <mergeCell ref="B127:D127"/>
    <mergeCell ref="B128:D128"/>
    <mergeCell ref="B117:D117"/>
    <mergeCell ref="B118:D118"/>
    <mergeCell ref="B119:D119"/>
    <mergeCell ref="B120:D120"/>
    <mergeCell ref="B121:D121"/>
    <mergeCell ref="B122:D122"/>
    <mergeCell ref="B111:D111"/>
    <mergeCell ref="B112:D112"/>
    <mergeCell ref="B113:D113"/>
    <mergeCell ref="B114:D114"/>
    <mergeCell ref="B115:D115"/>
    <mergeCell ref="B116:D116"/>
    <mergeCell ref="B86:D86"/>
    <mergeCell ref="B88:D88"/>
    <mergeCell ref="B99:D99"/>
    <mergeCell ref="B92:D92"/>
    <mergeCell ref="B93:D93"/>
    <mergeCell ref="B110:D110"/>
    <mergeCell ref="B94:D94"/>
    <mergeCell ref="B100:D100"/>
    <mergeCell ref="B79:D79"/>
    <mergeCell ref="B80:D80"/>
    <mergeCell ref="B81:D81"/>
    <mergeCell ref="B82:D82"/>
    <mergeCell ref="B83:D83"/>
    <mergeCell ref="B102:D102"/>
    <mergeCell ref="B96:D96"/>
    <mergeCell ref="B85:D85"/>
    <mergeCell ref="B87:D87"/>
    <mergeCell ref="B89:D89"/>
    <mergeCell ref="B73:D73"/>
    <mergeCell ref="B75:D75"/>
    <mergeCell ref="B76:D76"/>
    <mergeCell ref="B77:D77"/>
    <mergeCell ref="B74:D74"/>
    <mergeCell ref="B78:D78"/>
    <mergeCell ref="B67:D67"/>
    <mergeCell ref="B68:D68"/>
    <mergeCell ref="B69:D69"/>
    <mergeCell ref="B70:D70"/>
    <mergeCell ref="B71:D71"/>
    <mergeCell ref="B72:D72"/>
    <mergeCell ref="B61:D61"/>
    <mergeCell ref="B62:D62"/>
    <mergeCell ref="B63:D63"/>
    <mergeCell ref="B64:D64"/>
    <mergeCell ref="B65:D65"/>
    <mergeCell ref="B66:D66"/>
    <mergeCell ref="B57:D57"/>
    <mergeCell ref="B58:D58"/>
    <mergeCell ref="B55:D55"/>
    <mergeCell ref="B56:D56"/>
    <mergeCell ref="B59:D59"/>
    <mergeCell ref="B60:D60"/>
    <mergeCell ref="B51:D51"/>
    <mergeCell ref="B52:D52"/>
    <mergeCell ref="B48:D48"/>
    <mergeCell ref="B53:D53"/>
    <mergeCell ref="B54:D54"/>
    <mergeCell ref="B50:D50"/>
    <mergeCell ref="B49:D49"/>
    <mergeCell ref="B39:D39"/>
    <mergeCell ref="B40:D40"/>
    <mergeCell ref="B41:D41"/>
    <mergeCell ref="B42:D42"/>
    <mergeCell ref="B43:D43"/>
    <mergeCell ref="B44:D44"/>
    <mergeCell ref="B33:D33"/>
    <mergeCell ref="B34:D34"/>
    <mergeCell ref="B35:D35"/>
    <mergeCell ref="B36:D36"/>
    <mergeCell ref="B37:D37"/>
    <mergeCell ref="B38:D38"/>
    <mergeCell ref="B27:D27"/>
    <mergeCell ref="B28:D28"/>
    <mergeCell ref="B29:D29"/>
    <mergeCell ref="B30:D30"/>
    <mergeCell ref="B31:D31"/>
    <mergeCell ref="B32:D32"/>
    <mergeCell ref="B12:D12"/>
    <mergeCell ref="B13:D13"/>
    <mergeCell ref="I5:K5"/>
    <mergeCell ref="B23:D23"/>
    <mergeCell ref="B24:D24"/>
    <mergeCell ref="B25:D25"/>
    <mergeCell ref="B3:K3"/>
    <mergeCell ref="B4:K4"/>
    <mergeCell ref="B8:D8"/>
    <mergeCell ref="B9:D9"/>
    <mergeCell ref="B10:D10"/>
    <mergeCell ref="B11:D11"/>
    <mergeCell ref="B6:D7"/>
    <mergeCell ref="E6:H6"/>
    <mergeCell ref="I6:I7"/>
    <mergeCell ref="J6:K6"/>
    <mergeCell ref="B84:D84"/>
    <mergeCell ref="B14:D14"/>
    <mergeCell ref="B15:D15"/>
    <mergeCell ref="B16:D16"/>
    <mergeCell ref="B17:D17"/>
    <mergeCell ref="B21:D21"/>
    <mergeCell ref="B18:D18"/>
    <mergeCell ref="B19:D19"/>
    <mergeCell ref="B20:D20"/>
    <mergeCell ref="B22:D22"/>
    <mergeCell ref="B109:D109"/>
    <mergeCell ref="B105:D105"/>
    <mergeCell ref="B106:D106"/>
    <mergeCell ref="B107:D107"/>
    <mergeCell ref="B108:D108"/>
    <mergeCell ref="B26:D26"/>
    <mergeCell ref="B91:D91"/>
    <mergeCell ref="B104:D104"/>
    <mergeCell ref="B97:D97"/>
    <mergeCell ref="B95:D95"/>
    <mergeCell ref="B101:D101"/>
    <mergeCell ref="B90:D90"/>
  </mergeCells>
  <printOptions horizontalCentered="1"/>
  <pageMargins left="0.9448818897637796" right="0.1968503937007874" top="0.3937007874015748" bottom="0.3937007874015748" header="0.5118110236220472" footer="0.5118110236220472"/>
  <pageSetup fitToHeight="0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186"/>
  <sheetViews>
    <sheetView zoomScalePageLayoutView="0" workbookViewId="0" topLeftCell="A1">
      <selection activeCell="N7" sqref="N7"/>
    </sheetView>
  </sheetViews>
  <sheetFormatPr defaultColWidth="9.140625" defaultRowHeight="15"/>
  <cols>
    <col min="1" max="1" width="9.140625" style="46" customWidth="1"/>
    <col min="2" max="2" width="9.140625" style="92" customWidth="1"/>
    <col min="3" max="3" width="3.8515625" style="92" customWidth="1"/>
    <col min="4" max="4" width="18.421875" style="92" customWidth="1"/>
    <col min="5" max="5" width="6.8515625" style="121" customWidth="1"/>
    <col min="6" max="6" width="12.421875" style="121" customWidth="1"/>
    <col min="7" max="7" width="5.7109375" style="121" customWidth="1"/>
    <col min="8" max="8" width="10.00390625" style="46" customWidth="1"/>
    <col min="9" max="9" width="10.140625" style="46" customWidth="1"/>
    <col min="10" max="10" width="10.00390625" style="46" customWidth="1"/>
    <col min="11" max="12" width="9.140625" style="46" customWidth="1"/>
    <col min="13" max="13" width="9.421875" style="46" bestFit="1" customWidth="1"/>
    <col min="14" max="16384" width="9.140625" style="46" customWidth="1"/>
  </cols>
  <sheetData>
    <row r="1" spans="2:10" ht="15">
      <c r="B1" s="218" t="s">
        <v>253</v>
      </c>
      <c r="C1" s="218"/>
      <c r="D1" s="218"/>
      <c r="E1" s="218"/>
      <c r="F1" s="218"/>
      <c r="G1" s="218"/>
      <c r="H1" s="218"/>
      <c r="I1" s="218"/>
      <c r="J1" s="218"/>
    </row>
    <row r="3" spans="2:10" ht="14.25" customHeight="1">
      <c r="B3" s="186" t="s">
        <v>258</v>
      </c>
      <c r="C3" s="186"/>
      <c r="D3" s="186"/>
      <c r="E3" s="186"/>
      <c r="F3" s="186"/>
      <c r="G3" s="186"/>
      <c r="H3" s="186"/>
      <c r="I3" s="186"/>
      <c r="J3" s="186"/>
    </row>
    <row r="4" spans="2:10" ht="87.75" customHeight="1">
      <c r="B4" s="187" t="s">
        <v>194</v>
      </c>
      <c r="C4" s="187"/>
      <c r="D4" s="187"/>
      <c r="E4" s="187"/>
      <c r="F4" s="187"/>
      <c r="G4" s="187"/>
      <c r="H4" s="187"/>
      <c r="I4" s="187"/>
      <c r="J4" s="187"/>
    </row>
    <row r="5" spans="2:10" ht="21" customHeight="1">
      <c r="B5" s="120"/>
      <c r="C5" s="120"/>
      <c r="D5" s="120"/>
      <c r="E5" s="120"/>
      <c r="F5" s="120"/>
      <c r="G5" s="120"/>
      <c r="H5" s="195" t="s">
        <v>38</v>
      </c>
      <c r="I5" s="195"/>
      <c r="J5" s="195"/>
    </row>
    <row r="6" spans="2:10" ht="15" customHeight="1">
      <c r="B6" s="173" t="s">
        <v>39</v>
      </c>
      <c r="C6" s="174"/>
      <c r="D6" s="175"/>
      <c r="E6" s="180" t="s">
        <v>9</v>
      </c>
      <c r="F6" s="180"/>
      <c r="G6" s="181"/>
      <c r="H6" s="182" t="s">
        <v>40</v>
      </c>
      <c r="I6" s="184" t="s">
        <v>37</v>
      </c>
      <c r="J6" s="185"/>
    </row>
    <row r="7" spans="2:10" ht="98.25" customHeight="1">
      <c r="B7" s="176"/>
      <c r="C7" s="177"/>
      <c r="D7" s="178"/>
      <c r="E7" s="75" t="s">
        <v>191</v>
      </c>
      <c r="F7" s="76" t="s">
        <v>42</v>
      </c>
      <c r="G7" s="75" t="s">
        <v>190</v>
      </c>
      <c r="H7" s="183"/>
      <c r="I7" s="56" t="s">
        <v>43</v>
      </c>
      <c r="J7" s="56" t="s">
        <v>44</v>
      </c>
    </row>
    <row r="8" spans="2:10" ht="31.5" customHeight="1">
      <c r="B8" s="191" t="s">
        <v>46</v>
      </c>
      <c r="C8" s="191"/>
      <c r="D8" s="191"/>
      <c r="E8" s="67" t="s">
        <v>47</v>
      </c>
      <c r="F8" s="66"/>
      <c r="G8" s="66"/>
      <c r="H8" s="68">
        <f>SUM(H9+H12+H21+H29+H32)</f>
        <v>54852.9</v>
      </c>
      <c r="I8" s="68">
        <f>SUM(I9+I12+I21+I29+I32)</f>
        <v>59123.1</v>
      </c>
      <c r="J8" s="68">
        <f>SUM(J9+J12+J21+J29+J32)</f>
        <v>61818.6</v>
      </c>
    </row>
    <row r="9" spans="2:10" s="49" customFormat="1" ht="58.5" customHeight="1">
      <c r="B9" s="192" t="s">
        <v>48</v>
      </c>
      <c r="C9" s="192"/>
      <c r="D9" s="192"/>
      <c r="E9" s="70" t="s">
        <v>49</v>
      </c>
      <c r="F9" s="69" t="s">
        <v>50</v>
      </c>
      <c r="G9" s="69"/>
      <c r="H9" s="71">
        <f>H10</f>
        <v>1843.3</v>
      </c>
      <c r="I9" s="81">
        <f>SUM(I10)</f>
        <v>1922.7</v>
      </c>
      <c r="J9" s="82">
        <f>SUM(J10)</f>
        <v>2021</v>
      </c>
    </row>
    <row r="10" spans="2:10" s="47" customFormat="1" ht="70.5" customHeight="1">
      <c r="B10" s="155" t="s">
        <v>51</v>
      </c>
      <c r="C10" s="193"/>
      <c r="D10" s="194"/>
      <c r="E10" s="58" t="s">
        <v>49</v>
      </c>
      <c r="F10" s="58" t="s">
        <v>152</v>
      </c>
      <c r="G10" s="57"/>
      <c r="H10" s="59">
        <f>SUM(H11)</f>
        <v>1843.3</v>
      </c>
      <c r="I10" s="60">
        <f>SUM(I11)</f>
        <v>1922.7</v>
      </c>
      <c r="J10" s="61">
        <f>SUM(J11)</f>
        <v>2021</v>
      </c>
    </row>
    <row r="11" spans="2:10" s="47" customFormat="1" ht="113.25" customHeight="1">
      <c r="B11" s="155" t="s">
        <v>52</v>
      </c>
      <c r="C11" s="156"/>
      <c r="D11" s="157"/>
      <c r="E11" s="58" t="s">
        <v>49</v>
      </c>
      <c r="F11" s="58" t="s">
        <v>152</v>
      </c>
      <c r="G11" s="57">
        <v>100</v>
      </c>
      <c r="H11" s="59">
        <f>SUM('ведомственная стр-ра'!I12)</f>
        <v>1843.3</v>
      </c>
      <c r="I11" s="60">
        <v>1922.7</v>
      </c>
      <c r="J11" s="61">
        <v>2021</v>
      </c>
    </row>
    <row r="12" spans="2:10" ht="88.5" customHeight="1">
      <c r="B12" s="192" t="s">
        <v>53</v>
      </c>
      <c r="C12" s="192"/>
      <c r="D12" s="192"/>
      <c r="E12" s="70" t="s">
        <v>54</v>
      </c>
      <c r="F12" s="69"/>
      <c r="G12" s="69"/>
      <c r="H12" s="71">
        <f>SUM(H13+H15+H17)</f>
        <v>6593.2</v>
      </c>
      <c r="I12" s="81">
        <f>SUM(I13+I15+I17)</f>
        <v>6956.7</v>
      </c>
      <c r="J12" s="81">
        <f>SUM(J13+J15+J17)</f>
        <v>7272.900000000001</v>
      </c>
    </row>
    <row r="13" spans="2:10" s="47" customFormat="1" ht="73.5" customHeight="1">
      <c r="B13" s="155" t="s">
        <v>55</v>
      </c>
      <c r="C13" s="156"/>
      <c r="D13" s="157"/>
      <c r="E13" s="58" t="s">
        <v>54</v>
      </c>
      <c r="F13" s="58" t="s">
        <v>153</v>
      </c>
      <c r="G13" s="57"/>
      <c r="H13" s="59">
        <f>SUM(H14)</f>
        <v>1559.7</v>
      </c>
      <c r="I13" s="60">
        <f>SUM(I14)</f>
        <v>1635.3</v>
      </c>
      <c r="J13" s="60">
        <f>SUM(J14)</f>
        <v>1710.1</v>
      </c>
    </row>
    <row r="14" spans="2:10" ht="116.25" customHeight="1">
      <c r="B14" s="155" t="s">
        <v>56</v>
      </c>
      <c r="C14" s="156"/>
      <c r="D14" s="157"/>
      <c r="E14" s="58" t="s">
        <v>54</v>
      </c>
      <c r="F14" s="58" t="s">
        <v>153</v>
      </c>
      <c r="G14" s="57">
        <v>100</v>
      </c>
      <c r="H14" s="59">
        <f>SUM('ведомственная стр-ра'!I15)</f>
        <v>1559.7</v>
      </c>
      <c r="I14" s="60">
        <v>1635.3</v>
      </c>
      <c r="J14" s="60">
        <v>1710.1</v>
      </c>
    </row>
    <row r="15" spans="2:10" s="47" customFormat="1" ht="84" customHeight="1">
      <c r="B15" s="155" t="s">
        <v>57</v>
      </c>
      <c r="C15" s="156"/>
      <c r="D15" s="157"/>
      <c r="E15" s="58" t="s">
        <v>54</v>
      </c>
      <c r="F15" s="58" t="s">
        <v>154</v>
      </c>
      <c r="G15" s="57"/>
      <c r="H15" s="59">
        <f>SUM(H16)</f>
        <v>297</v>
      </c>
      <c r="I15" s="60">
        <f>SUM(I16)</f>
        <v>311.4</v>
      </c>
      <c r="J15" s="60">
        <f>SUM(J16)</f>
        <v>325.7</v>
      </c>
    </row>
    <row r="16" spans="2:10" ht="111.75" customHeight="1">
      <c r="B16" s="155" t="s">
        <v>52</v>
      </c>
      <c r="C16" s="156"/>
      <c r="D16" s="157"/>
      <c r="E16" s="58" t="s">
        <v>54</v>
      </c>
      <c r="F16" s="58" t="s">
        <v>154</v>
      </c>
      <c r="G16" s="57">
        <v>100</v>
      </c>
      <c r="H16" s="59">
        <f>SUM('ведомственная стр-ра'!I17)</f>
        <v>297</v>
      </c>
      <c r="I16" s="60">
        <v>311.4</v>
      </c>
      <c r="J16" s="60">
        <v>325.7</v>
      </c>
    </row>
    <row r="17" spans="2:10" s="47" customFormat="1" ht="59.25" customHeight="1">
      <c r="B17" s="155" t="s">
        <v>58</v>
      </c>
      <c r="C17" s="156"/>
      <c r="D17" s="157"/>
      <c r="E17" s="58" t="s">
        <v>54</v>
      </c>
      <c r="F17" s="58" t="s">
        <v>155</v>
      </c>
      <c r="G17" s="57"/>
      <c r="H17" s="59">
        <f>SUM(H18+H19+H20)</f>
        <v>4736.5</v>
      </c>
      <c r="I17" s="61">
        <f>SUM(I18+I19)</f>
        <v>5010</v>
      </c>
      <c r="J17" s="60">
        <f>SUM(J18+J19)</f>
        <v>5237.1</v>
      </c>
    </row>
    <row r="18" spans="2:10" ht="111" customHeight="1">
      <c r="B18" s="155" t="s">
        <v>52</v>
      </c>
      <c r="C18" s="156"/>
      <c r="D18" s="157"/>
      <c r="E18" s="58" t="s">
        <v>54</v>
      </c>
      <c r="F18" s="58" t="s">
        <v>155</v>
      </c>
      <c r="G18" s="57">
        <v>100</v>
      </c>
      <c r="H18" s="59">
        <f>SUM('ведомственная стр-ра'!I19)</f>
        <v>4701.1</v>
      </c>
      <c r="I18" s="60">
        <v>4952.6</v>
      </c>
      <c r="J18" s="60">
        <v>5178.8</v>
      </c>
    </row>
    <row r="19" spans="2:10" ht="57.75" customHeight="1">
      <c r="B19" s="155" t="s">
        <v>59</v>
      </c>
      <c r="C19" s="156"/>
      <c r="D19" s="157"/>
      <c r="E19" s="58" t="s">
        <v>54</v>
      </c>
      <c r="F19" s="58" t="s">
        <v>155</v>
      </c>
      <c r="G19" s="57">
        <v>200</v>
      </c>
      <c r="H19" s="64">
        <f>SUM('ведомственная стр-ра'!I20)</f>
        <v>32.2</v>
      </c>
      <c r="I19" s="60">
        <v>57.4</v>
      </c>
      <c r="J19" s="60">
        <v>58.3</v>
      </c>
    </row>
    <row r="20" spans="2:10" ht="27.75" customHeight="1">
      <c r="B20" s="155" t="s">
        <v>125</v>
      </c>
      <c r="C20" s="156"/>
      <c r="D20" s="157"/>
      <c r="E20" s="58" t="s">
        <v>54</v>
      </c>
      <c r="F20" s="58" t="s">
        <v>155</v>
      </c>
      <c r="G20" s="57">
        <v>300</v>
      </c>
      <c r="H20" s="64">
        <f>SUM('ведомственная стр-ра'!I21)</f>
        <v>3.2</v>
      </c>
      <c r="I20" s="61">
        <v>0</v>
      </c>
      <c r="J20" s="61">
        <v>0</v>
      </c>
    </row>
    <row r="21" spans="2:10" s="47" customFormat="1" ht="87" customHeight="1">
      <c r="B21" s="161" t="s">
        <v>70</v>
      </c>
      <c r="C21" s="162"/>
      <c r="D21" s="163"/>
      <c r="E21" s="70" t="s">
        <v>71</v>
      </c>
      <c r="F21" s="69"/>
      <c r="G21" s="69"/>
      <c r="H21" s="71">
        <f>SUM(H22+H26)</f>
        <v>45843.5</v>
      </c>
      <c r="I21" s="71">
        <f>SUM(I22+I26)</f>
        <v>49657.7</v>
      </c>
      <c r="J21" s="71">
        <f>SUM(J22+J26)</f>
        <v>51921.7</v>
      </c>
    </row>
    <row r="22" spans="2:10" s="47" customFormat="1" ht="61.5" customHeight="1">
      <c r="B22" s="155" t="s">
        <v>72</v>
      </c>
      <c r="C22" s="156"/>
      <c r="D22" s="157"/>
      <c r="E22" s="58" t="s">
        <v>71</v>
      </c>
      <c r="F22" s="58" t="s">
        <v>160</v>
      </c>
      <c r="G22" s="57"/>
      <c r="H22" s="59">
        <f>SUM(H23+H24+H25)</f>
        <v>38915.2</v>
      </c>
      <c r="I22" s="59">
        <f>SUM(I23+I24+I25)</f>
        <v>42393.2</v>
      </c>
      <c r="J22" s="59">
        <f>SUM(J23+J24+J25)</f>
        <v>44325.5</v>
      </c>
    </row>
    <row r="23" spans="2:10" ht="112.5" customHeight="1">
      <c r="B23" s="155" t="s">
        <v>52</v>
      </c>
      <c r="C23" s="156"/>
      <c r="D23" s="157"/>
      <c r="E23" s="58" t="s">
        <v>71</v>
      </c>
      <c r="F23" s="58" t="s">
        <v>160</v>
      </c>
      <c r="G23" s="57">
        <v>100</v>
      </c>
      <c r="H23" s="59">
        <f>SUM('ведомственная стр-ра'!I35)</f>
        <v>30755.4</v>
      </c>
      <c r="I23" s="60">
        <v>32233.9</v>
      </c>
      <c r="J23" s="60">
        <v>33703.6</v>
      </c>
    </row>
    <row r="24" spans="2:10" ht="60.75" customHeight="1">
      <c r="B24" s="155" t="s">
        <v>59</v>
      </c>
      <c r="C24" s="156"/>
      <c r="D24" s="157"/>
      <c r="E24" s="58" t="s">
        <v>71</v>
      </c>
      <c r="F24" s="58" t="s">
        <v>160</v>
      </c>
      <c r="G24" s="57">
        <v>200</v>
      </c>
      <c r="H24" s="59">
        <f>SUM('ведомственная стр-ра'!I36)</f>
        <v>8115.2</v>
      </c>
      <c r="I24" s="60">
        <v>10150.6</v>
      </c>
      <c r="J24" s="60">
        <v>10613.2</v>
      </c>
    </row>
    <row r="25" spans="2:10" ht="16.5" customHeight="1">
      <c r="B25" s="155" t="s">
        <v>64</v>
      </c>
      <c r="C25" s="156"/>
      <c r="D25" s="157"/>
      <c r="E25" s="58" t="s">
        <v>71</v>
      </c>
      <c r="F25" s="58" t="s">
        <v>160</v>
      </c>
      <c r="G25" s="57">
        <v>800</v>
      </c>
      <c r="H25" s="59">
        <f>SUM('ведомственная стр-ра'!I37)</f>
        <v>44.6</v>
      </c>
      <c r="I25" s="60">
        <v>8.7</v>
      </c>
      <c r="J25" s="60">
        <v>8.7</v>
      </c>
    </row>
    <row r="26" spans="2:10" ht="87" customHeight="1">
      <c r="B26" s="155" t="s">
        <v>73</v>
      </c>
      <c r="C26" s="156"/>
      <c r="D26" s="157"/>
      <c r="E26" s="58" t="s">
        <v>71</v>
      </c>
      <c r="F26" s="58" t="s">
        <v>161</v>
      </c>
      <c r="G26" s="57"/>
      <c r="H26" s="59">
        <f>SUM(H27+H28)</f>
        <v>6928.3</v>
      </c>
      <c r="I26" s="59">
        <f>SUM(I27+I28)</f>
        <v>7264.5</v>
      </c>
      <c r="J26" s="59">
        <f>SUM(J27+J28)</f>
        <v>7596.2</v>
      </c>
    </row>
    <row r="27" spans="2:10" ht="119.25" customHeight="1">
      <c r="B27" s="155" t="s">
        <v>52</v>
      </c>
      <c r="C27" s="156"/>
      <c r="D27" s="157"/>
      <c r="E27" s="58" t="s">
        <v>71</v>
      </c>
      <c r="F27" s="58" t="s">
        <v>161</v>
      </c>
      <c r="G27" s="57">
        <v>100</v>
      </c>
      <c r="H27" s="59">
        <f>SUM('ведомственная стр-ра'!I39)</f>
        <v>6451.3</v>
      </c>
      <c r="I27" s="60">
        <v>6764.1</v>
      </c>
      <c r="J27" s="61">
        <v>7073</v>
      </c>
    </row>
    <row r="28" spans="2:10" ht="61.5" customHeight="1">
      <c r="B28" s="155" t="s">
        <v>59</v>
      </c>
      <c r="C28" s="156"/>
      <c r="D28" s="157"/>
      <c r="E28" s="58" t="s">
        <v>71</v>
      </c>
      <c r="F28" s="58" t="s">
        <v>161</v>
      </c>
      <c r="G28" s="57">
        <v>200</v>
      </c>
      <c r="H28" s="59">
        <f>SUM('ведомственная стр-ра'!I40)</f>
        <v>477</v>
      </c>
      <c r="I28" s="60">
        <v>500.4</v>
      </c>
      <c r="J28" s="60">
        <v>523.2</v>
      </c>
    </row>
    <row r="29" spans="2:10" s="84" customFormat="1" ht="15">
      <c r="B29" s="192" t="s">
        <v>74</v>
      </c>
      <c r="C29" s="192"/>
      <c r="D29" s="192"/>
      <c r="E29" s="70" t="s">
        <v>75</v>
      </c>
      <c r="F29" s="69"/>
      <c r="G29" s="69"/>
      <c r="H29" s="71">
        <f aca="true" t="shared" si="0" ref="H29:J30">H30</f>
        <v>100</v>
      </c>
      <c r="I29" s="71">
        <f t="shared" si="0"/>
        <v>100</v>
      </c>
      <c r="J29" s="71">
        <f t="shared" si="0"/>
        <v>100</v>
      </c>
    </row>
    <row r="30" spans="2:10" s="47" customFormat="1" ht="17.25" customHeight="1">
      <c r="B30" s="155" t="s">
        <v>76</v>
      </c>
      <c r="C30" s="156"/>
      <c r="D30" s="157"/>
      <c r="E30" s="58" t="s">
        <v>75</v>
      </c>
      <c r="F30" s="58" t="s">
        <v>162</v>
      </c>
      <c r="G30" s="58"/>
      <c r="H30" s="59">
        <f t="shared" si="0"/>
        <v>100</v>
      </c>
      <c r="I30" s="59">
        <f t="shared" si="0"/>
        <v>100</v>
      </c>
      <c r="J30" s="59">
        <f t="shared" si="0"/>
        <v>100</v>
      </c>
    </row>
    <row r="31" spans="2:10" ht="18.75" customHeight="1">
      <c r="B31" s="155" t="s">
        <v>64</v>
      </c>
      <c r="C31" s="156"/>
      <c r="D31" s="157"/>
      <c r="E31" s="58" t="s">
        <v>75</v>
      </c>
      <c r="F31" s="58" t="s">
        <v>162</v>
      </c>
      <c r="G31" s="58" t="s">
        <v>77</v>
      </c>
      <c r="H31" s="59">
        <f>SUM('ведомственная стр-ра'!I43)</f>
        <v>100</v>
      </c>
      <c r="I31" s="61">
        <v>100</v>
      </c>
      <c r="J31" s="61">
        <v>100</v>
      </c>
    </row>
    <row r="32" spans="2:10" s="47" customFormat="1" ht="30" customHeight="1">
      <c r="B32" s="196" t="s">
        <v>60</v>
      </c>
      <c r="C32" s="196"/>
      <c r="D32" s="196"/>
      <c r="E32" s="70" t="s">
        <v>61</v>
      </c>
      <c r="F32" s="69"/>
      <c r="G32" s="69"/>
      <c r="H32" s="71">
        <f>SUM(H39+H43+H47+H51+H41+H49+H33+H35+H37+H45)</f>
        <v>472.9</v>
      </c>
      <c r="I32" s="71">
        <f>SUM(I39+I43+I47+I51+I41+I49+I33+I35+I37+I45)</f>
        <v>486</v>
      </c>
      <c r="J32" s="71">
        <f>SUM(J39+J43+J47+J51+J41+J49+J33+J35+J37+J45)</f>
        <v>502.99999999999994</v>
      </c>
    </row>
    <row r="33" spans="2:10" s="47" customFormat="1" ht="55.5" customHeight="1">
      <c r="B33" s="213" t="s">
        <v>220</v>
      </c>
      <c r="C33" s="214"/>
      <c r="D33" s="215"/>
      <c r="E33" s="58" t="s">
        <v>61</v>
      </c>
      <c r="F33" s="58" t="s">
        <v>221</v>
      </c>
      <c r="G33" s="69"/>
      <c r="H33" s="71">
        <f>SUM(H34)</f>
        <v>10</v>
      </c>
      <c r="I33" s="71">
        <f>SUM(I34)</f>
        <v>10.5</v>
      </c>
      <c r="J33" s="71">
        <f>SUM(J34)</f>
        <v>10.9</v>
      </c>
    </row>
    <row r="34" spans="2:10" s="47" customFormat="1" ht="44.25" customHeight="1">
      <c r="B34" s="155" t="s">
        <v>78</v>
      </c>
      <c r="C34" s="156"/>
      <c r="D34" s="157"/>
      <c r="E34" s="58" t="s">
        <v>61</v>
      </c>
      <c r="F34" s="58" t="s">
        <v>221</v>
      </c>
      <c r="G34" s="57">
        <v>200</v>
      </c>
      <c r="H34" s="71">
        <f>SUM('ведомственная стр-ра'!I46)</f>
        <v>10</v>
      </c>
      <c r="I34" s="71">
        <v>10.5</v>
      </c>
      <c r="J34" s="71">
        <v>10.9</v>
      </c>
    </row>
    <row r="35" spans="2:10" s="47" customFormat="1" ht="97.5" customHeight="1">
      <c r="B35" s="213" t="s">
        <v>222</v>
      </c>
      <c r="C35" s="214"/>
      <c r="D35" s="215"/>
      <c r="E35" s="58" t="s">
        <v>61</v>
      </c>
      <c r="F35" s="58" t="s">
        <v>223</v>
      </c>
      <c r="G35" s="69"/>
      <c r="H35" s="71">
        <f>SUM(H36)</f>
        <v>10</v>
      </c>
      <c r="I35" s="71">
        <f>SUM(I36)</f>
        <v>10.5</v>
      </c>
      <c r="J35" s="71">
        <f>SUM(J36)</f>
        <v>11</v>
      </c>
    </row>
    <row r="36" spans="2:10" s="47" customFormat="1" ht="45" customHeight="1">
      <c r="B36" s="155" t="s">
        <v>78</v>
      </c>
      <c r="C36" s="156"/>
      <c r="D36" s="157"/>
      <c r="E36" s="58" t="s">
        <v>61</v>
      </c>
      <c r="F36" s="58" t="s">
        <v>223</v>
      </c>
      <c r="G36" s="57">
        <v>200</v>
      </c>
      <c r="H36" s="71">
        <f>SUM('ведомственная стр-ра'!I48)</f>
        <v>10</v>
      </c>
      <c r="I36" s="71">
        <v>10.5</v>
      </c>
      <c r="J36" s="71">
        <v>11</v>
      </c>
    </row>
    <row r="37" spans="2:10" s="47" customFormat="1" ht="69.75" customHeight="1">
      <c r="B37" s="213" t="s">
        <v>110</v>
      </c>
      <c r="C37" s="214"/>
      <c r="D37" s="215"/>
      <c r="E37" s="58" t="s">
        <v>61</v>
      </c>
      <c r="F37" s="58" t="s">
        <v>111</v>
      </c>
      <c r="G37" s="69"/>
      <c r="H37" s="71">
        <f>SUM(H38)</f>
        <v>10</v>
      </c>
      <c r="I37" s="71">
        <f>SUM(I38)</f>
        <v>10.5</v>
      </c>
      <c r="J37" s="71">
        <f>SUM(J38)</f>
        <v>11</v>
      </c>
    </row>
    <row r="38" spans="2:10" s="47" customFormat="1" ht="42" customHeight="1">
      <c r="B38" s="155" t="s">
        <v>78</v>
      </c>
      <c r="C38" s="156"/>
      <c r="D38" s="157"/>
      <c r="E38" s="58" t="s">
        <v>61</v>
      </c>
      <c r="F38" s="58" t="s">
        <v>111</v>
      </c>
      <c r="G38" s="57">
        <v>200</v>
      </c>
      <c r="H38" s="71">
        <f>SUM('ведомственная стр-ра'!I50)</f>
        <v>10</v>
      </c>
      <c r="I38" s="71">
        <v>10.5</v>
      </c>
      <c r="J38" s="71">
        <v>11</v>
      </c>
    </row>
    <row r="39" spans="2:10" s="47" customFormat="1" ht="74.25" customHeight="1">
      <c r="B39" s="155" t="s">
        <v>165</v>
      </c>
      <c r="C39" s="156"/>
      <c r="D39" s="157"/>
      <c r="E39" s="63" t="s">
        <v>61</v>
      </c>
      <c r="F39" s="63" t="s">
        <v>163</v>
      </c>
      <c r="G39" s="62"/>
      <c r="H39" s="64">
        <f>SUM(H40)</f>
        <v>108.2</v>
      </c>
      <c r="I39" s="64">
        <f>SUM(I40)</f>
        <v>113.5</v>
      </c>
      <c r="J39" s="64">
        <f>SUM(J40)</f>
        <v>118.7</v>
      </c>
    </row>
    <row r="40" spans="2:10" s="47" customFormat="1" ht="42.75" customHeight="1">
      <c r="B40" s="197" t="s">
        <v>78</v>
      </c>
      <c r="C40" s="198"/>
      <c r="D40" s="199"/>
      <c r="E40" s="63" t="s">
        <v>61</v>
      </c>
      <c r="F40" s="63" t="s">
        <v>163</v>
      </c>
      <c r="G40" s="62">
        <v>200</v>
      </c>
      <c r="H40" s="64">
        <f>SUM('ведомственная стр-ра'!I52)</f>
        <v>108.2</v>
      </c>
      <c r="I40" s="60">
        <v>113.5</v>
      </c>
      <c r="J40" s="60">
        <v>118.7</v>
      </c>
    </row>
    <row r="41" spans="2:10" s="47" customFormat="1" ht="59.25" customHeight="1">
      <c r="B41" s="155" t="s">
        <v>62</v>
      </c>
      <c r="C41" s="156"/>
      <c r="D41" s="157"/>
      <c r="E41" s="58" t="s">
        <v>61</v>
      </c>
      <c r="F41" s="58" t="s">
        <v>156</v>
      </c>
      <c r="G41" s="57"/>
      <c r="H41" s="59">
        <f>SUM(H42)</f>
        <v>80</v>
      </c>
      <c r="I41" s="60">
        <f>SUM(I42)</f>
        <v>85.6</v>
      </c>
      <c r="J41" s="60">
        <f>SUM(J42)</f>
        <v>89.5</v>
      </c>
    </row>
    <row r="42" spans="2:10" s="47" customFormat="1" ht="59.25" customHeight="1">
      <c r="B42" s="155" t="s">
        <v>59</v>
      </c>
      <c r="C42" s="156"/>
      <c r="D42" s="157"/>
      <c r="E42" s="58" t="s">
        <v>61</v>
      </c>
      <c r="F42" s="58" t="s">
        <v>156</v>
      </c>
      <c r="G42" s="57">
        <v>200</v>
      </c>
      <c r="H42" s="59">
        <f>SUM('ведомственная стр-ра'!I24)</f>
        <v>80</v>
      </c>
      <c r="I42" s="60">
        <v>85.6</v>
      </c>
      <c r="J42" s="60">
        <v>89.5</v>
      </c>
    </row>
    <row r="43" spans="2:10" ht="127.5" customHeight="1">
      <c r="B43" s="155" t="s">
        <v>166</v>
      </c>
      <c r="C43" s="156"/>
      <c r="D43" s="157"/>
      <c r="E43" s="58" t="s">
        <v>61</v>
      </c>
      <c r="F43" s="58" t="s">
        <v>164</v>
      </c>
      <c r="G43" s="57"/>
      <c r="H43" s="59">
        <f>H44</f>
        <v>86.3</v>
      </c>
      <c r="I43" s="59">
        <f>I44</f>
        <v>90.4</v>
      </c>
      <c r="J43" s="59">
        <f>J44</f>
        <v>94.5</v>
      </c>
    </row>
    <row r="44" spans="2:10" ht="45" customHeight="1">
      <c r="B44" s="155" t="s">
        <v>78</v>
      </c>
      <c r="C44" s="156"/>
      <c r="D44" s="157"/>
      <c r="E44" s="58" t="s">
        <v>61</v>
      </c>
      <c r="F44" s="58" t="s">
        <v>164</v>
      </c>
      <c r="G44" s="57">
        <v>200</v>
      </c>
      <c r="H44" s="59">
        <f>SUM('ведомственная стр-ра'!I54)</f>
        <v>86.3</v>
      </c>
      <c r="I44" s="60">
        <v>90.4</v>
      </c>
      <c r="J44" s="61">
        <v>94.5</v>
      </c>
    </row>
    <row r="45" spans="2:10" ht="45" customHeight="1">
      <c r="B45" s="219" t="s">
        <v>226</v>
      </c>
      <c r="C45" s="220"/>
      <c r="D45" s="221"/>
      <c r="E45" s="58" t="s">
        <v>61</v>
      </c>
      <c r="F45" s="58" t="s">
        <v>227</v>
      </c>
      <c r="G45" s="57"/>
      <c r="H45" s="59">
        <f>SUM(H46)</f>
        <v>6</v>
      </c>
      <c r="I45" s="60">
        <v>0</v>
      </c>
      <c r="J45" s="61">
        <v>0</v>
      </c>
    </row>
    <row r="46" spans="2:10" ht="19.5" customHeight="1">
      <c r="B46" s="158" t="s">
        <v>64</v>
      </c>
      <c r="C46" s="159"/>
      <c r="D46" s="160"/>
      <c r="E46" s="58" t="s">
        <v>61</v>
      </c>
      <c r="F46" s="58" t="s">
        <v>227</v>
      </c>
      <c r="G46" s="57">
        <v>800</v>
      </c>
      <c r="H46" s="59">
        <f>SUM('ведомственная стр-ра'!I56)</f>
        <v>6</v>
      </c>
      <c r="I46" s="60">
        <v>0</v>
      </c>
      <c r="J46" s="61">
        <v>0</v>
      </c>
    </row>
    <row r="47" spans="2:10" s="85" customFormat="1" ht="96.75" customHeight="1">
      <c r="B47" s="155" t="s">
        <v>79</v>
      </c>
      <c r="C47" s="156"/>
      <c r="D47" s="157"/>
      <c r="E47" s="58" t="s">
        <v>61</v>
      </c>
      <c r="F47" s="58" t="s">
        <v>167</v>
      </c>
      <c r="G47" s="57"/>
      <c r="H47" s="59">
        <v>8.8</v>
      </c>
      <c r="I47" s="59">
        <v>9.2</v>
      </c>
      <c r="J47" s="59">
        <v>9.6</v>
      </c>
    </row>
    <row r="48" spans="2:10" s="85" customFormat="1" ht="45" customHeight="1">
      <c r="B48" s="155" t="s">
        <v>80</v>
      </c>
      <c r="C48" s="156"/>
      <c r="D48" s="157"/>
      <c r="E48" s="58" t="s">
        <v>61</v>
      </c>
      <c r="F48" s="58" t="s">
        <v>167</v>
      </c>
      <c r="G48" s="57">
        <v>200</v>
      </c>
      <c r="H48" s="59">
        <f>SUM('ведомственная стр-ра'!I58)</f>
        <v>8.8</v>
      </c>
      <c r="I48" s="65">
        <v>9.2</v>
      </c>
      <c r="J48" s="65">
        <v>9.6</v>
      </c>
    </row>
    <row r="49" spans="2:10" s="85" customFormat="1" ht="47.25" customHeight="1">
      <c r="B49" s="155" t="s">
        <v>63</v>
      </c>
      <c r="C49" s="156"/>
      <c r="D49" s="157"/>
      <c r="E49" s="58" t="s">
        <v>61</v>
      </c>
      <c r="F49" s="58" t="s">
        <v>157</v>
      </c>
      <c r="G49" s="57"/>
      <c r="H49" s="59">
        <f>SUM(H50)</f>
        <v>108</v>
      </c>
      <c r="I49" s="83">
        <f>SUM(I50)</f>
        <v>108</v>
      </c>
      <c r="J49" s="83">
        <f>SUM(J50)</f>
        <v>108</v>
      </c>
    </row>
    <row r="50" spans="2:10" s="85" customFormat="1" ht="20.25" customHeight="1">
      <c r="B50" s="155" t="s">
        <v>64</v>
      </c>
      <c r="C50" s="156"/>
      <c r="D50" s="157"/>
      <c r="E50" s="58" t="s">
        <v>61</v>
      </c>
      <c r="F50" s="58" t="s">
        <v>157</v>
      </c>
      <c r="G50" s="57">
        <v>800</v>
      </c>
      <c r="H50" s="59">
        <f>SUM('ведомственная стр-ра'!I26)</f>
        <v>108</v>
      </c>
      <c r="I50" s="83">
        <v>108</v>
      </c>
      <c r="J50" s="83">
        <v>108</v>
      </c>
    </row>
    <row r="51" spans="2:10" ht="73.5" customHeight="1">
      <c r="B51" s="155" t="s">
        <v>168</v>
      </c>
      <c r="C51" s="156"/>
      <c r="D51" s="157"/>
      <c r="E51" s="58" t="s">
        <v>61</v>
      </c>
      <c r="F51" s="58" t="s">
        <v>169</v>
      </c>
      <c r="G51" s="57"/>
      <c r="H51" s="59">
        <f>SUM(H52)</f>
        <v>45.6</v>
      </c>
      <c r="I51" s="59">
        <f>SUM(I52)</f>
        <v>47.8</v>
      </c>
      <c r="J51" s="59">
        <f>SUM(J52)</f>
        <v>49.8</v>
      </c>
    </row>
    <row r="52" spans="2:10" ht="42" customHeight="1">
      <c r="B52" s="155" t="s">
        <v>78</v>
      </c>
      <c r="C52" s="156"/>
      <c r="D52" s="157"/>
      <c r="E52" s="58" t="s">
        <v>61</v>
      </c>
      <c r="F52" s="58" t="s">
        <v>169</v>
      </c>
      <c r="G52" s="57">
        <v>200</v>
      </c>
      <c r="H52" s="59">
        <f>SUM('ведомственная стр-ра'!I60)</f>
        <v>45.6</v>
      </c>
      <c r="I52" s="60">
        <v>47.8</v>
      </c>
      <c r="J52" s="60">
        <v>49.8</v>
      </c>
    </row>
    <row r="53" spans="2:10" s="47" customFormat="1" ht="60" customHeight="1">
      <c r="B53" s="191" t="s">
        <v>81</v>
      </c>
      <c r="C53" s="191"/>
      <c r="D53" s="191"/>
      <c r="E53" s="67" t="s">
        <v>82</v>
      </c>
      <c r="F53" s="67"/>
      <c r="G53" s="66"/>
      <c r="H53" s="68">
        <f>SUM(H54)</f>
        <v>255.2</v>
      </c>
      <c r="I53" s="68">
        <f>SUM(I54)</f>
        <v>304.6</v>
      </c>
      <c r="J53" s="68">
        <f>SUM(J54)</f>
        <v>318.5</v>
      </c>
    </row>
    <row r="54" spans="2:10" s="47" customFormat="1" ht="69" customHeight="1">
      <c r="B54" s="192" t="s">
        <v>83</v>
      </c>
      <c r="C54" s="192"/>
      <c r="D54" s="192"/>
      <c r="E54" s="70" t="s">
        <v>84</v>
      </c>
      <c r="F54" s="70"/>
      <c r="G54" s="69"/>
      <c r="H54" s="71">
        <f>SUM(H55+H57)</f>
        <v>255.2</v>
      </c>
      <c r="I54" s="71">
        <f>SUM(I55+I57)</f>
        <v>304.6</v>
      </c>
      <c r="J54" s="71">
        <f>SUM(J55+J57)</f>
        <v>318.5</v>
      </c>
    </row>
    <row r="55" spans="2:10" s="47" customFormat="1" ht="183" customHeight="1">
      <c r="B55" s="200" t="s">
        <v>170</v>
      </c>
      <c r="C55" s="193"/>
      <c r="D55" s="194"/>
      <c r="E55" s="58" t="s">
        <v>84</v>
      </c>
      <c r="F55" s="58" t="s">
        <v>171</v>
      </c>
      <c r="G55" s="57"/>
      <c r="H55" s="59">
        <f>SUM(H56)</f>
        <v>68</v>
      </c>
      <c r="I55" s="59">
        <f>SUM(I56)</f>
        <v>71.3</v>
      </c>
      <c r="J55" s="59">
        <f>SUM(J56)</f>
        <v>74.4</v>
      </c>
    </row>
    <row r="56" spans="2:10" ht="43.5" customHeight="1">
      <c r="B56" s="155" t="s">
        <v>78</v>
      </c>
      <c r="C56" s="156"/>
      <c r="D56" s="157"/>
      <c r="E56" s="58" t="s">
        <v>84</v>
      </c>
      <c r="F56" s="58" t="s">
        <v>171</v>
      </c>
      <c r="G56" s="57">
        <v>200</v>
      </c>
      <c r="H56" s="59">
        <f>SUM('ведомственная стр-ра'!I64)</f>
        <v>68</v>
      </c>
      <c r="I56" s="60">
        <v>71.3</v>
      </c>
      <c r="J56" s="60">
        <v>74.4</v>
      </c>
    </row>
    <row r="57" spans="2:10" s="47" customFormat="1" ht="123.75" customHeight="1">
      <c r="B57" s="155" t="s">
        <v>173</v>
      </c>
      <c r="C57" s="156"/>
      <c r="D57" s="157"/>
      <c r="E57" s="58" t="s">
        <v>84</v>
      </c>
      <c r="F57" s="58" t="s">
        <v>172</v>
      </c>
      <c r="G57" s="57"/>
      <c r="H57" s="59">
        <f>SUM(H58)</f>
        <v>187.2</v>
      </c>
      <c r="I57" s="59">
        <f>SUM(I58)</f>
        <v>233.3</v>
      </c>
      <c r="J57" s="59">
        <f>SUM(J58)</f>
        <v>244.1</v>
      </c>
    </row>
    <row r="58" spans="2:10" ht="42.75" customHeight="1">
      <c r="B58" s="155" t="s">
        <v>78</v>
      </c>
      <c r="C58" s="156"/>
      <c r="D58" s="157"/>
      <c r="E58" s="58" t="s">
        <v>84</v>
      </c>
      <c r="F58" s="58" t="s">
        <v>172</v>
      </c>
      <c r="G58" s="57">
        <v>200</v>
      </c>
      <c r="H58" s="59">
        <f>SUM('ведомственная стр-ра'!I66)</f>
        <v>187.2</v>
      </c>
      <c r="I58" s="60">
        <v>233.3</v>
      </c>
      <c r="J58" s="60">
        <v>244.1</v>
      </c>
    </row>
    <row r="59" spans="2:10" ht="30" customHeight="1">
      <c r="B59" s="164" t="s">
        <v>85</v>
      </c>
      <c r="C59" s="165"/>
      <c r="D59" s="166"/>
      <c r="E59" s="67" t="s">
        <v>86</v>
      </c>
      <c r="F59" s="67"/>
      <c r="G59" s="66"/>
      <c r="H59" s="68">
        <f>SUM(H60+H63+H69)</f>
        <v>129690.70000000001</v>
      </c>
      <c r="I59" s="68">
        <f>SUM(I60+I63+I69)</f>
        <v>147394.4</v>
      </c>
      <c r="J59" s="68">
        <f>SUM(J60+J63+J69)</f>
        <v>140907.7</v>
      </c>
    </row>
    <row r="60" spans="2:10" ht="16.5" customHeight="1">
      <c r="B60" s="161" t="s">
        <v>87</v>
      </c>
      <c r="C60" s="201"/>
      <c r="D60" s="202"/>
      <c r="E60" s="70" t="s">
        <v>88</v>
      </c>
      <c r="F60" s="70"/>
      <c r="G60" s="69"/>
      <c r="H60" s="71">
        <f aca="true" t="shared" si="1" ref="H60:J61">SUM(H61)</f>
        <v>1947.6</v>
      </c>
      <c r="I60" s="71">
        <f t="shared" si="1"/>
        <v>2112.4</v>
      </c>
      <c r="J60" s="71">
        <f t="shared" si="1"/>
        <v>2134.3</v>
      </c>
    </row>
    <row r="61" spans="2:10" s="47" customFormat="1" ht="82.5" customHeight="1">
      <c r="B61" s="197" t="s">
        <v>175</v>
      </c>
      <c r="C61" s="198"/>
      <c r="D61" s="199"/>
      <c r="E61" s="63" t="s">
        <v>88</v>
      </c>
      <c r="F61" s="63" t="s">
        <v>174</v>
      </c>
      <c r="G61" s="62"/>
      <c r="H61" s="64">
        <f t="shared" si="1"/>
        <v>1947.6</v>
      </c>
      <c r="I61" s="64">
        <f t="shared" si="1"/>
        <v>2112.4</v>
      </c>
      <c r="J61" s="64">
        <f t="shared" si="1"/>
        <v>2134.3</v>
      </c>
    </row>
    <row r="62" spans="2:10" ht="43.5" customHeight="1">
      <c r="B62" s="155" t="s">
        <v>78</v>
      </c>
      <c r="C62" s="156"/>
      <c r="D62" s="157"/>
      <c r="E62" s="63" t="s">
        <v>88</v>
      </c>
      <c r="F62" s="63" t="s">
        <v>174</v>
      </c>
      <c r="G62" s="62">
        <v>200</v>
      </c>
      <c r="H62" s="64">
        <f>SUM('ведомственная стр-ра'!I70)</f>
        <v>1947.6</v>
      </c>
      <c r="I62" s="60">
        <v>2112.4</v>
      </c>
      <c r="J62" s="60">
        <v>2134.3</v>
      </c>
    </row>
    <row r="63" spans="2:10" s="48" customFormat="1" ht="31.5" customHeight="1">
      <c r="B63" s="161" t="s">
        <v>89</v>
      </c>
      <c r="C63" s="201"/>
      <c r="D63" s="202"/>
      <c r="E63" s="70" t="s">
        <v>90</v>
      </c>
      <c r="F63" s="70"/>
      <c r="G63" s="69"/>
      <c r="H63" s="71">
        <f>SUM(H64+H67)</f>
        <v>127721.1</v>
      </c>
      <c r="I63" s="71">
        <f>SUM(I64+I67)</f>
        <v>145259</v>
      </c>
      <c r="J63" s="71">
        <f>SUM(J64+J67)</f>
        <v>138749.40000000002</v>
      </c>
    </row>
    <row r="64" spans="2:10" s="47" customFormat="1" ht="99.75" customHeight="1">
      <c r="B64" s="155" t="s">
        <v>177</v>
      </c>
      <c r="C64" s="193"/>
      <c r="D64" s="194"/>
      <c r="E64" s="58" t="s">
        <v>90</v>
      </c>
      <c r="F64" s="58" t="s">
        <v>176</v>
      </c>
      <c r="G64" s="57"/>
      <c r="H64" s="59">
        <f>SUM(H65:H66)</f>
        <v>127298.3</v>
      </c>
      <c r="I64" s="59">
        <f>SUM(I65)</f>
        <v>144815.6</v>
      </c>
      <c r="J64" s="59">
        <f>SUM(J65)</f>
        <v>138285.7</v>
      </c>
    </row>
    <row r="65" spans="2:10" ht="42" customHeight="1">
      <c r="B65" s="155" t="s">
        <v>78</v>
      </c>
      <c r="C65" s="156"/>
      <c r="D65" s="157"/>
      <c r="E65" s="58" t="s">
        <v>90</v>
      </c>
      <c r="F65" s="58" t="s">
        <v>176</v>
      </c>
      <c r="G65" s="57">
        <v>200</v>
      </c>
      <c r="H65" s="59">
        <f>SUM('ведомственная стр-ра'!I73)</f>
        <v>127295.6</v>
      </c>
      <c r="I65" s="59">
        <f>SUM('ведомственная стр-ра'!J73)</f>
        <v>144815.6</v>
      </c>
      <c r="J65" s="59">
        <f>SUM('ведомственная стр-ра'!K73)</f>
        <v>138285.7</v>
      </c>
    </row>
    <row r="66" spans="2:10" ht="18" customHeight="1">
      <c r="B66" s="158" t="s">
        <v>64</v>
      </c>
      <c r="C66" s="159"/>
      <c r="D66" s="160"/>
      <c r="E66" s="58" t="s">
        <v>90</v>
      </c>
      <c r="F66" s="58" t="s">
        <v>176</v>
      </c>
      <c r="G66" s="57">
        <v>800</v>
      </c>
      <c r="H66" s="59">
        <f>SUM('ведомственная стр-ра'!I74)</f>
        <v>2.7</v>
      </c>
      <c r="I66" s="59">
        <v>0</v>
      </c>
      <c r="J66" s="59">
        <v>0</v>
      </c>
    </row>
    <row r="67" spans="2:10" ht="69.75" customHeight="1">
      <c r="B67" s="155" t="s">
        <v>168</v>
      </c>
      <c r="C67" s="156"/>
      <c r="D67" s="157"/>
      <c r="E67" s="58" t="s">
        <v>90</v>
      </c>
      <c r="F67" s="63" t="s">
        <v>169</v>
      </c>
      <c r="G67" s="57"/>
      <c r="H67" s="59">
        <f>SUM(H68)</f>
        <v>422.8</v>
      </c>
      <c r="I67" s="59">
        <f>SUM(I68)</f>
        <v>443.4</v>
      </c>
      <c r="J67" s="59">
        <f>SUM(J68)</f>
        <v>463.7</v>
      </c>
    </row>
    <row r="68" spans="2:10" ht="44.25" customHeight="1">
      <c r="B68" s="155" t="s">
        <v>78</v>
      </c>
      <c r="C68" s="156"/>
      <c r="D68" s="157"/>
      <c r="E68" s="58" t="s">
        <v>90</v>
      </c>
      <c r="F68" s="63" t="s">
        <v>169</v>
      </c>
      <c r="G68" s="57">
        <v>200</v>
      </c>
      <c r="H68" s="59">
        <f>SUM('ведомственная стр-ра'!I76)</f>
        <v>422.8</v>
      </c>
      <c r="I68" s="60">
        <v>443.4</v>
      </c>
      <c r="J68" s="60">
        <v>463.7</v>
      </c>
    </row>
    <row r="69" spans="2:10" s="47" customFormat="1" ht="31.5" customHeight="1">
      <c r="B69" s="192" t="s">
        <v>91</v>
      </c>
      <c r="C69" s="192"/>
      <c r="D69" s="192"/>
      <c r="E69" s="70" t="s">
        <v>92</v>
      </c>
      <c r="F69" s="69"/>
      <c r="G69" s="69"/>
      <c r="H69" s="71">
        <f>H70</f>
        <v>22</v>
      </c>
      <c r="I69" s="71">
        <f>I70</f>
        <v>23</v>
      </c>
      <c r="J69" s="71">
        <f>J70</f>
        <v>24</v>
      </c>
    </row>
    <row r="70" spans="2:10" ht="60" customHeight="1">
      <c r="B70" s="155" t="s">
        <v>93</v>
      </c>
      <c r="C70" s="156"/>
      <c r="D70" s="157"/>
      <c r="E70" s="58" t="s">
        <v>92</v>
      </c>
      <c r="F70" s="58" t="s">
        <v>94</v>
      </c>
      <c r="G70" s="57"/>
      <c r="H70" s="59">
        <f>SUM(H71)</f>
        <v>22</v>
      </c>
      <c r="I70" s="59">
        <f>SUM(I71)</f>
        <v>23</v>
      </c>
      <c r="J70" s="59">
        <f>SUM(J71)</f>
        <v>24</v>
      </c>
    </row>
    <row r="71" spans="2:10" s="48" customFormat="1" ht="41.25" customHeight="1">
      <c r="B71" s="155" t="s">
        <v>78</v>
      </c>
      <c r="C71" s="156"/>
      <c r="D71" s="157"/>
      <c r="E71" s="58" t="s">
        <v>92</v>
      </c>
      <c r="F71" s="58" t="s">
        <v>94</v>
      </c>
      <c r="G71" s="57">
        <v>200</v>
      </c>
      <c r="H71" s="59">
        <f>SUM('ведомственная стр-ра'!I79)</f>
        <v>22</v>
      </c>
      <c r="I71" s="61">
        <v>23</v>
      </c>
      <c r="J71" s="61">
        <v>24</v>
      </c>
    </row>
    <row r="72" spans="2:10" s="48" customFormat="1" ht="27.75" customHeight="1">
      <c r="B72" s="203" t="s">
        <v>95</v>
      </c>
      <c r="C72" s="204"/>
      <c r="D72" s="205"/>
      <c r="E72" s="87" t="s">
        <v>96</v>
      </c>
      <c r="F72" s="86"/>
      <c r="G72" s="86"/>
      <c r="H72" s="73">
        <f>H73</f>
        <v>174477.00000000006</v>
      </c>
      <c r="I72" s="73">
        <f>I73</f>
        <v>93708.40000000001</v>
      </c>
      <c r="J72" s="73">
        <f>J73</f>
        <v>100550.09999999999</v>
      </c>
    </row>
    <row r="73" spans="2:10" s="47" customFormat="1" ht="17.25" customHeight="1">
      <c r="B73" s="206" t="s">
        <v>97</v>
      </c>
      <c r="C73" s="207"/>
      <c r="D73" s="208"/>
      <c r="E73" s="89" t="s">
        <v>98</v>
      </c>
      <c r="F73" s="88"/>
      <c r="G73" s="88"/>
      <c r="H73" s="72">
        <f>SUM(H74+H86+L73+H88+H93+H76+H78+H80+H82+H95+H91+H84)</f>
        <v>174477.00000000006</v>
      </c>
      <c r="I73" s="72">
        <f>SUM(I74+I86+M73+I88+I93+I76+I78+I80+I82+I95+I91+I84)</f>
        <v>93708.40000000001</v>
      </c>
      <c r="J73" s="72">
        <f>SUM(J74+J86+N73+J88+J93+J76+J78+J80+J82+J95+J91+J84)</f>
        <v>100550.09999999999</v>
      </c>
    </row>
    <row r="74" spans="2:18" s="47" customFormat="1" ht="47.25" customHeight="1">
      <c r="B74" s="155" t="s">
        <v>99</v>
      </c>
      <c r="C74" s="156"/>
      <c r="D74" s="157"/>
      <c r="E74" s="58" t="s">
        <v>98</v>
      </c>
      <c r="F74" s="63" t="s">
        <v>100</v>
      </c>
      <c r="G74" s="57"/>
      <c r="H74" s="59">
        <f>SUM(H75:H75)</f>
        <v>1002.7</v>
      </c>
      <c r="I74" s="59">
        <f>SUM(I75:I75)</f>
        <v>510</v>
      </c>
      <c r="J74" s="59">
        <f>SUM(J75:J75)</f>
        <v>10798</v>
      </c>
      <c r="R74" s="90"/>
    </row>
    <row r="75" spans="2:10" s="47" customFormat="1" ht="42" customHeight="1">
      <c r="B75" s="155" t="s">
        <v>78</v>
      </c>
      <c r="C75" s="156"/>
      <c r="D75" s="157"/>
      <c r="E75" s="58" t="s">
        <v>98</v>
      </c>
      <c r="F75" s="63" t="s">
        <v>100</v>
      </c>
      <c r="G75" s="57">
        <v>200</v>
      </c>
      <c r="H75" s="59">
        <f>SUM('ведомственная стр-ра'!I83)</f>
        <v>1002.7</v>
      </c>
      <c r="I75" s="61">
        <f>SUM('ведомственная стр-ра'!J83)</f>
        <v>510</v>
      </c>
      <c r="J75" s="61">
        <f>SUM('ведомственная стр-ра'!K83)</f>
        <v>10798</v>
      </c>
    </row>
    <row r="76" spans="2:10" s="47" customFormat="1" ht="97.5" customHeight="1">
      <c r="B76" s="158" t="s">
        <v>242</v>
      </c>
      <c r="C76" s="159"/>
      <c r="D76" s="160"/>
      <c r="E76" s="58" t="s">
        <v>98</v>
      </c>
      <c r="F76" s="63" t="s">
        <v>224</v>
      </c>
      <c r="G76" s="57"/>
      <c r="H76" s="59">
        <f>SUM(H77)</f>
        <v>39983.5</v>
      </c>
      <c r="I76" s="61">
        <v>0</v>
      </c>
      <c r="J76" s="61">
        <v>0</v>
      </c>
    </row>
    <row r="77" spans="2:10" s="47" customFormat="1" ht="42" customHeight="1">
      <c r="B77" s="155" t="s">
        <v>78</v>
      </c>
      <c r="C77" s="156"/>
      <c r="D77" s="157"/>
      <c r="E77" s="58" t="s">
        <v>98</v>
      </c>
      <c r="F77" s="63" t="s">
        <v>224</v>
      </c>
      <c r="G77" s="57">
        <v>200</v>
      </c>
      <c r="H77" s="59">
        <f>SUM('ведомственная стр-ра'!I85)</f>
        <v>39983.5</v>
      </c>
      <c r="I77" s="61">
        <v>0</v>
      </c>
      <c r="J77" s="61">
        <v>0</v>
      </c>
    </row>
    <row r="78" spans="2:10" s="47" customFormat="1" ht="98.25" customHeight="1">
      <c r="B78" s="158" t="s">
        <v>244</v>
      </c>
      <c r="C78" s="159"/>
      <c r="D78" s="160"/>
      <c r="E78" s="58" t="s">
        <v>98</v>
      </c>
      <c r="F78" s="63" t="s">
        <v>225</v>
      </c>
      <c r="G78" s="57"/>
      <c r="H78" s="59">
        <f>SUM(H79)</f>
        <v>12835.9</v>
      </c>
      <c r="I78" s="61">
        <v>0</v>
      </c>
      <c r="J78" s="61">
        <v>0</v>
      </c>
    </row>
    <row r="79" spans="2:10" s="47" customFormat="1" ht="42" customHeight="1">
      <c r="B79" s="155" t="s">
        <v>78</v>
      </c>
      <c r="C79" s="156"/>
      <c r="D79" s="157"/>
      <c r="E79" s="58" t="s">
        <v>98</v>
      </c>
      <c r="F79" s="63" t="s">
        <v>225</v>
      </c>
      <c r="G79" s="57">
        <v>200</v>
      </c>
      <c r="H79" s="59">
        <f>SUM('ведомственная стр-ра'!I87)</f>
        <v>12835.9</v>
      </c>
      <c r="I79" s="61">
        <v>0</v>
      </c>
      <c r="J79" s="61">
        <v>0</v>
      </c>
    </row>
    <row r="80" spans="2:10" s="47" customFormat="1" ht="87" customHeight="1">
      <c r="B80" s="158" t="s">
        <v>243</v>
      </c>
      <c r="C80" s="159"/>
      <c r="D80" s="160"/>
      <c r="E80" s="58" t="s">
        <v>98</v>
      </c>
      <c r="F80" s="63" t="s">
        <v>230</v>
      </c>
      <c r="G80" s="57"/>
      <c r="H80" s="59">
        <f>SUM(H81)</f>
        <v>2104.7</v>
      </c>
      <c r="I80" s="61">
        <v>0</v>
      </c>
      <c r="J80" s="61">
        <v>0</v>
      </c>
    </row>
    <row r="81" spans="2:10" s="47" customFormat="1" ht="42" customHeight="1">
      <c r="B81" s="155" t="s">
        <v>78</v>
      </c>
      <c r="C81" s="156"/>
      <c r="D81" s="157"/>
      <c r="E81" s="58" t="s">
        <v>98</v>
      </c>
      <c r="F81" s="63" t="s">
        <v>230</v>
      </c>
      <c r="G81" s="57">
        <v>200</v>
      </c>
      <c r="H81" s="59">
        <f>SUM('ведомственная стр-ра'!I89)</f>
        <v>2104.7</v>
      </c>
      <c r="I81" s="61">
        <v>0</v>
      </c>
      <c r="J81" s="61">
        <v>0</v>
      </c>
    </row>
    <row r="82" spans="2:10" s="47" customFormat="1" ht="86.25" customHeight="1">
      <c r="B82" s="158" t="s">
        <v>245</v>
      </c>
      <c r="C82" s="159"/>
      <c r="D82" s="160"/>
      <c r="E82" s="58" t="s">
        <v>98</v>
      </c>
      <c r="F82" s="63" t="s">
        <v>229</v>
      </c>
      <c r="G82" s="57"/>
      <c r="H82" s="59">
        <f>SUM(H83)</f>
        <v>675.7</v>
      </c>
      <c r="I82" s="61">
        <v>0</v>
      </c>
      <c r="J82" s="61">
        <v>0</v>
      </c>
    </row>
    <row r="83" spans="2:10" s="47" customFormat="1" ht="42" customHeight="1">
      <c r="B83" s="155" t="s">
        <v>78</v>
      </c>
      <c r="C83" s="156"/>
      <c r="D83" s="157"/>
      <c r="E83" s="58" t="s">
        <v>98</v>
      </c>
      <c r="F83" s="63" t="s">
        <v>229</v>
      </c>
      <c r="G83" s="57">
        <v>200</v>
      </c>
      <c r="H83" s="59">
        <f>SUM('ведомственная стр-ра'!I91)</f>
        <v>675.7</v>
      </c>
      <c r="I83" s="61">
        <v>0</v>
      </c>
      <c r="J83" s="61">
        <v>0</v>
      </c>
    </row>
    <row r="84" spans="2:10" s="47" customFormat="1" ht="123" customHeight="1">
      <c r="B84" s="158" t="s">
        <v>285</v>
      </c>
      <c r="C84" s="159"/>
      <c r="D84" s="160"/>
      <c r="E84" s="58" t="s">
        <v>98</v>
      </c>
      <c r="F84" s="63" t="s">
        <v>286</v>
      </c>
      <c r="G84" s="57"/>
      <c r="H84" s="59">
        <f>SUM(H85)</f>
        <v>78.5</v>
      </c>
      <c r="I84" s="61">
        <f>SUM(I85)</f>
        <v>0</v>
      </c>
      <c r="J84" s="61">
        <f>SUM(J85)</f>
        <v>0</v>
      </c>
    </row>
    <row r="85" spans="2:10" s="47" customFormat="1" ht="43.5" customHeight="1">
      <c r="B85" s="155" t="s">
        <v>78</v>
      </c>
      <c r="C85" s="156"/>
      <c r="D85" s="157"/>
      <c r="E85" s="58" t="s">
        <v>98</v>
      </c>
      <c r="F85" s="63" t="s">
        <v>286</v>
      </c>
      <c r="G85" s="57">
        <v>200</v>
      </c>
      <c r="H85" s="59">
        <f>SUM('ведомственная стр-ра'!I93)</f>
        <v>78.5</v>
      </c>
      <c r="I85" s="61">
        <v>0</v>
      </c>
      <c r="J85" s="61">
        <v>0</v>
      </c>
    </row>
    <row r="86" spans="2:10" s="47" customFormat="1" ht="85.5" customHeight="1">
      <c r="B86" s="155" t="s">
        <v>101</v>
      </c>
      <c r="C86" s="156"/>
      <c r="D86" s="157"/>
      <c r="E86" s="58" t="s">
        <v>98</v>
      </c>
      <c r="F86" s="58" t="s">
        <v>178</v>
      </c>
      <c r="G86" s="57"/>
      <c r="H86" s="59">
        <f>SUM(H87)</f>
        <v>209.5</v>
      </c>
      <c r="I86" s="59">
        <f>SUM(I87)</f>
        <v>230</v>
      </c>
      <c r="J86" s="59">
        <f>SUM(J87)</f>
        <v>240.5</v>
      </c>
    </row>
    <row r="87" spans="2:10" s="47" customFormat="1" ht="42" customHeight="1">
      <c r="B87" s="155" t="s">
        <v>78</v>
      </c>
      <c r="C87" s="156"/>
      <c r="D87" s="157"/>
      <c r="E87" s="58" t="s">
        <v>98</v>
      </c>
      <c r="F87" s="58" t="s">
        <v>178</v>
      </c>
      <c r="G87" s="57">
        <v>200</v>
      </c>
      <c r="H87" s="59">
        <f>SUM('ведомственная стр-ра'!I95)</f>
        <v>209.5</v>
      </c>
      <c r="I87" s="61">
        <v>230</v>
      </c>
      <c r="J87" s="60">
        <v>240.5</v>
      </c>
    </row>
    <row r="88" spans="2:10" s="47" customFormat="1" ht="45" customHeight="1">
      <c r="B88" s="155" t="s">
        <v>179</v>
      </c>
      <c r="C88" s="156"/>
      <c r="D88" s="157"/>
      <c r="E88" s="63" t="s">
        <v>98</v>
      </c>
      <c r="F88" s="63" t="s">
        <v>180</v>
      </c>
      <c r="G88" s="63"/>
      <c r="H88" s="91">
        <f>SUM(H89+H90)</f>
        <v>55998.1</v>
      </c>
      <c r="I88" s="91">
        <f>SUM(I89+I90)</f>
        <v>14110.6</v>
      </c>
      <c r="J88" s="91">
        <f>SUM(J89+J90)</f>
        <v>32279.6</v>
      </c>
    </row>
    <row r="89" spans="2:10" ht="42.75" customHeight="1">
      <c r="B89" s="155" t="s">
        <v>78</v>
      </c>
      <c r="C89" s="156"/>
      <c r="D89" s="157"/>
      <c r="E89" s="63" t="s">
        <v>98</v>
      </c>
      <c r="F89" s="63" t="s">
        <v>180</v>
      </c>
      <c r="G89" s="63" t="s">
        <v>102</v>
      </c>
      <c r="H89" s="91">
        <f>SUM('ведомственная стр-ра'!I97)</f>
        <v>55998.1</v>
      </c>
      <c r="I89" s="60">
        <v>14010.6</v>
      </c>
      <c r="J89" s="61">
        <v>32079.6</v>
      </c>
    </row>
    <row r="90" spans="2:10" ht="14.25" customHeight="1">
      <c r="B90" s="158" t="s">
        <v>64</v>
      </c>
      <c r="C90" s="159"/>
      <c r="D90" s="160"/>
      <c r="E90" s="63" t="s">
        <v>98</v>
      </c>
      <c r="F90" s="63" t="s">
        <v>180</v>
      </c>
      <c r="G90" s="63" t="s">
        <v>77</v>
      </c>
      <c r="H90" s="91">
        <f>SUM('ведомственная стр-ра'!I98)</f>
        <v>0</v>
      </c>
      <c r="I90" s="61">
        <v>100</v>
      </c>
      <c r="J90" s="61">
        <v>200</v>
      </c>
    </row>
    <row r="91" spans="2:10" ht="69.75" customHeight="1">
      <c r="B91" s="155" t="s">
        <v>251</v>
      </c>
      <c r="C91" s="193"/>
      <c r="D91" s="194"/>
      <c r="E91" s="63" t="s">
        <v>98</v>
      </c>
      <c r="F91" s="63" t="s">
        <v>252</v>
      </c>
      <c r="G91" s="111"/>
      <c r="H91" s="59">
        <f>SUM(H92)</f>
        <v>34156.3</v>
      </c>
      <c r="I91" s="59">
        <f>SUM(I92)</f>
        <v>8651.3</v>
      </c>
      <c r="J91" s="59">
        <f>SUM(J92)</f>
        <v>33119.2</v>
      </c>
    </row>
    <row r="92" spans="2:10" ht="40.5" customHeight="1">
      <c r="B92" s="155" t="s">
        <v>78</v>
      </c>
      <c r="C92" s="156"/>
      <c r="D92" s="157"/>
      <c r="E92" s="63" t="s">
        <v>98</v>
      </c>
      <c r="F92" s="63" t="s">
        <v>252</v>
      </c>
      <c r="G92" s="111" t="s">
        <v>102</v>
      </c>
      <c r="H92" s="59">
        <f>SUM('ведомственная стр-ра'!I100)</f>
        <v>34156.3</v>
      </c>
      <c r="I92" s="60">
        <v>8651.3</v>
      </c>
      <c r="J92" s="60">
        <v>33119.2</v>
      </c>
    </row>
    <row r="93" spans="2:10" ht="40.5" customHeight="1">
      <c r="B93" s="155" t="s">
        <v>181</v>
      </c>
      <c r="C93" s="156"/>
      <c r="D93" s="157"/>
      <c r="E93" s="109" t="s">
        <v>98</v>
      </c>
      <c r="F93" s="63" t="s">
        <v>182</v>
      </c>
      <c r="G93" s="109"/>
      <c r="H93" s="64">
        <f>SUM(H94)</f>
        <v>23152.9</v>
      </c>
      <c r="I93" s="64">
        <f>SUM(I94)</f>
        <v>70206.5</v>
      </c>
      <c r="J93" s="64">
        <f>SUM(J94)</f>
        <v>24112.8</v>
      </c>
    </row>
    <row r="94" spans="2:10" ht="45.75" customHeight="1">
      <c r="B94" s="155" t="s">
        <v>78</v>
      </c>
      <c r="C94" s="156"/>
      <c r="D94" s="157"/>
      <c r="E94" s="109" t="s">
        <v>98</v>
      </c>
      <c r="F94" s="63" t="s">
        <v>182</v>
      </c>
      <c r="G94" s="109" t="s">
        <v>102</v>
      </c>
      <c r="H94" s="64">
        <f>SUM('ведомственная стр-ра'!I102)</f>
        <v>23152.9</v>
      </c>
      <c r="I94" s="60">
        <v>70206.5</v>
      </c>
      <c r="J94" s="60">
        <v>24112.8</v>
      </c>
    </row>
    <row r="95" spans="2:10" ht="111.75" customHeight="1">
      <c r="B95" s="158" t="s">
        <v>241</v>
      </c>
      <c r="C95" s="159"/>
      <c r="D95" s="160"/>
      <c r="E95" s="63" t="s">
        <v>98</v>
      </c>
      <c r="F95" s="63" t="s">
        <v>228</v>
      </c>
      <c r="G95" s="63"/>
      <c r="H95" s="59">
        <f>SUM(H96)</f>
        <v>4279.2</v>
      </c>
      <c r="I95" s="60">
        <f>SUM(I96)</f>
        <v>0</v>
      </c>
      <c r="J95" s="60">
        <f>SUM(J96)</f>
        <v>0</v>
      </c>
    </row>
    <row r="96" spans="2:10" ht="45" customHeight="1">
      <c r="B96" s="155" t="s">
        <v>78</v>
      </c>
      <c r="C96" s="156"/>
      <c r="D96" s="157"/>
      <c r="E96" s="63" t="s">
        <v>98</v>
      </c>
      <c r="F96" s="63" t="s">
        <v>228</v>
      </c>
      <c r="G96" s="63" t="s">
        <v>102</v>
      </c>
      <c r="H96" s="59">
        <f>SUM('ведомственная стр-ра'!I104)</f>
        <v>4279.2</v>
      </c>
      <c r="I96" s="60">
        <v>0</v>
      </c>
      <c r="J96" s="60">
        <v>0</v>
      </c>
    </row>
    <row r="97" spans="2:10" ht="30" customHeight="1">
      <c r="B97" s="167" t="s">
        <v>287</v>
      </c>
      <c r="C97" s="168"/>
      <c r="D97" s="169"/>
      <c r="E97" s="87" t="s">
        <v>247</v>
      </c>
      <c r="F97" s="63"/>
      <c r="G97" s="63"/>
      <c r="H97" s="68">
        <f aca="true" t="shared" si="2" ref="H97:J99">SUM(H98)</f>
        <v>582</v>
      </c>
      <c r="I97" s="119">
        <f t="shared" si="2"/>
        <v>0</v>
      </c>
      <c r="J97" s="119">
        <f t="shared" si="2"/>
        <v>0</v>
      </c>
    </row>
    <row r="98" spans="2:10" ht="27.75" customHeight="1">
      <c r="B98" s="170" t="s">
        <v>248</v>
      </c>
      <c r="C98" s="171"/>
      <c r="D98" s="172"/>
      <c r="E98" s="89" t="s">
        <v>246</v>
      </c>
      <c r="F98" s="89"/>
      <c r="G98" s="89"/>
      <c r="H98" s="71">
        <f t="shared" si="2"/>
        <v>582</v>
      </c>
      <c r="I98" s="82">
        <f t="shared" si="2"/>
        <v>0</v>
      </c>
      <c r="J98" s="82">
        <f t="shared" si="2"/>
        <v>0</v>
      </c>
    </row>
    <row r="99" spans="2:10" ht="111.75" customHeight="1">
      <c r="B99" s="158" t="s">
        <v>249</v>
      </c>
      <c r="C99" s="159"/>
      <c r="D99" s="160"/>
      <c r="E99" s="63" t="s">
        <v>246</v>
      </c>
      <c r="F99" s="63" t="s">
        <v>250</v>
      </c>
      <c r="G99" s="63"/>
      <c r="H99" s="59">
        <f t="shared" si="2"/>
        <v>582</v>
      </c>
      <c r="I99" s="61">
        <f t="shared" si="2"/>
        <v>0</v>
      </c>
      <c r="J99" s="61">
        <f t="shared" si="2"/>
        <v>0</v>
      </c>
    </row>
    <row r="100" spans="2:10" ht="41.25" customHeight="1">
      <c r="B100" s="155" t="s">
        <v>78</v>
      </c>
      <c r="C100" s="156"/>
      <c r="D100" s="157"/>
      <c r="E100" s="63" t="s">
        <v>246</v>
      </c>
      <c r="F100" s="63" t="s">
        <v>250</v>
      </c>
      <c r="G100" s="63" t="s">
        <v>102</v>
      </c>
      <c r="H100" s="59">
        <f>SUM('ведомственная стр-ра'!I108)</f>
        <v>582</v>
      </c>
      <c r="I100" s="61">
        <v>0</v>
      </c>
      <c r="J100" s="61">
        <v>0</v>
      </c>
    </row>
    <row r="101" spans="2:10" ht="17.25" customHeight="1">
      <c r="B101" s="164" t="s">
        <v>65</v>
      </c>
      <c r="C101" s="165"/>
      <c r="D101" s="166"/>
      <c r="E101" s="67" t="s">
        <v>66</v>
      </c>
      <c r="F101" s="66"/>
      <c r="G101" s="66"/>
      <c r="H101" s="68">
        <f>SUM(H102+H109+H114)</f>
        <v>8413.5</v>
      </c>
      <c r="I101" s="68">
        <f>SUM(I102+I109+I114)</f>
        <v>2972.0999999999995</v>
      </c>
      <c r="J101" s="68">
        <f>SUM(J102+J109+J114)</f>
        <v>3138.7000000000003</v>
      </c>
    </row>
    <row r="102" spans="2:10" ht="47.25" customHeight="1">
      <c r="B102" s="161" t="s">
        <v>67</v>
      </c>
      <c r="C102" s="162"/>
      <c r="D102" s="163"/>
      <c r="E102" s="70" t="s">
        <v>68</v>
      </c>
      <c r="F102" s="69"/>
      <c r="G102" s="69"/>
      <c r="H102" s="71">
        <f>SUM(H105+H103+H107)</f>
        <v>108.9</v>
      </c>
      <c r="I102" s="71">
        <f>SUM(I105+I103+I107)</f>
        <v>154.70000000000002</v>
      </c>
      <c r="J102" s="71">
        <f>SUM(J105+J103+J107)</f>
        <v>192.4</v>
      </c>
    </row>
    <row r="103" spans="2:10" ht="84" customHeight="1">
      <c r="B103" s="155" t="s">
        <v>159</v>
      </c>
      <c r="C103" s="156"/>
      <c r="D103" s="157"/>
      <c r="E103" s="58" t="s">
        <v>68</v>
      </c>
      <c r="F103" s="57">
        <v>9920000180</v>
      </c>
      <c r="G103" s="57"/>
      <c r="H103" s="59">
        <f>SUM(H104)</f>
        <v>8.9</v>
      </c>
      <c r="I103" s="60">
        <f>SUM(I104)</f>
        <v>18.9</v>
      </c>
      <c r="J103" s="60">
        <f>SUM(J104)</f>
        <v>19.8</v>
      </c>
    </row>
    <row r="104" spans="2:10" ht="60" customHeight="1">
      <c r="B104" s="155" t="s">
        <v>59</v>
      </c>
      <c r="C104" s="156"/>
      <c r="D104" s="157"/>
      <c r="E104" s="58" t="s">
        <v>68</v>
      </c>
      <c r="F104" s="58" t="s">
        <v>158</v>
      </c>
      <c r="G104" s="57">
        <v>200</v>
      </c>
      <c r="H104" s="59">
        <f>SUM('ведомственная стр-ра'!I30)</f>
        <v>8.9</v>
      </c>
      <c r="I104" s="60">
        <v>18.9</v>
      </c>
      <c r="J104" s="60">
        <v>19.8</v>
      </c>
    </row>
    <row r="105" spans="2:10" ht="89.25" customHeight="1">
      <c r="B105" s="155" t="s">
        <v>183</v>
      </c>
      <c r="C105" s="156"/>
      <c r="D105" s="157"/>
      <c r="E105" s="58" t="s">
        <v>68</v>
      </c>
      <c r="F105" s="57">
        <v>9920000181</v>
      </c>
      <c r="G105" s="57"/>
      <c r="H105" s="59">
        <f>H106</f>
        <v>76.1</v>
      </c>
      <c r="I105" s="59">
        <f>I106</f>
        <v>130</v>
      </c>
      <c r="J105" s="59">
        <f>J106</f>
        <v>136</v>
      </c>
    </row>
    <row r="106" spans="2:10" ht="42.75" customHeight="1">
      <c r="B106" s="155" t="s">
        <v>78</v>
      </c>
      <c r="C106" s="156"/>
      <c r="D106" s="157"/>
      <c r="E106" s="58" t="s">
        <v>68</v>
      </c>
      <c r="F106" s="57">
        <v>9920000181</v>
      </c>
      <c r="G106" s="57">
        <v>200</v>
      </c>
      <c r="H106" s="59">
        <f>SUM('ведомственная стр-ра'!I112)</f>
        <v>76.1</v>
      </c>
      <c r="I106" s="61">
        <v>130</v>
      </c>
      <c r="J106" s="61">
        <v>136</v>
      </c>
    </row>
    <row r="107" spans="2:10" ht="92.25" customHeight="1">
      <c r="B107" s="209" t="s">
        <v>103</v>
      </c>
      <c r="C107" s="209"/>
      <c r="D107" s="209"/>
      <c r="E107" s="58" t="s">
        <v>68</v>
      </c>
      <c r="F107" s="57">
        <v>9930000462</v>
      </c>
      <c r="G107" s="57"/>
      <c r="H107" s="59">
        <f>SUM(H108)</f>
        <v>23.9</v>
      </c>
      <c r="I107" s="59">
        <f>SUM(I108)</f>
        <v>5.8</v>
      </c>
      <c r="J107" s="59">
        <f>SUM(J108)</f>
        <v>36.6</v>
      </c>
    </row>
    <row r="108" spans="2:10" ht="45" customHeight="1">
      <c r="B108" s="155" t="s">
        <v>78</v>
      </c>
      <c r="C108" s="156"/>
      <c r="D108" s="157"/>
      <c r="E108" s="58" t="s">
        <v>68</v>
      </c>
      <c r="F108" s="57">
        <v>9930000462</v>
      </c>
      <c r="G108" s="57">
        <v>200</v>
      </c>
      <c r="H108" s="59">
        <f>SUM('ведомственная стр-ра'!I114)</f>
        <v>23.9</v>
      </c>
      <c r="I108" s="60">
        <v>5.8</v>
      </c>
      <c r="J108" s="60">
        <v>36.6</v>
      </c>
    </row>
    <row r="109" spans="2:10" ht="17.25" customHeight="1">
      <c r="B109" s="161" t="s">
        <v>104</v>
      </c>
      <c r="C109" s="162"/>
      <c r="D109" s="163"/>
      <c r="E109" s="70" t="s">
        <v>105</v>
      </c>
      <c r="F109" s="69"/>
      <c r="G109" s="69"/>
      <c r="H109" s="71">
        <f>SUM(H112+H110)</f>
        <v>8116.599999999999</v>
      </c>
      <c r="I109" s="71">
        <f>SUM(I112+I110)</f>
        <v>2620.2</v>
      </c>
      <c r="J109" s="71">
        <f>SUM(J112+J110)</f>
        <v>2740</v>
      </c>
    </row>
    <row r="110" spans="2:10" ht="58.5" customHeight="1">
      <c r="B110" s="155" t="s">
        <v>106</v>
      </c>
      <c r="C110" s="156"/>
      <c r="D110" s="157"/>
      <c r="E110" s="58" t="s">
        <v>105</v>
      </c>
      <c r="F110" s="58" t="s">
        <v>107</v>
      </c>
      <c r="G110" s="57"/>
      <c r="H110" s="59">
        <f>SUM(H111)</f>
        <v>1077.7</v>
      </c>
      <c r="I110" s="59">
        <f>SUM(I111)</f>
        <v>616.2</v>
      </c>
      <c r="J110" s="59">
        <f>SUM(J111)</f>
        <v>644.4</v>
      </c>
    </row>
    <row r="111" spans="2:10" ht="42.75" customHeight="1">
      <c r="B111" s="155" t="s">
        <v>78</v>
      </c>
      <c r="C111" s="156"/>
      <c r="D111" s="157"/>
      <c r="E111" s="58" t="s">
        <v>105</v>
      </c>
      <c r="F111" s="58" t="s">
        <v>107</v>
      </c>
      <c r="G111" s="57">
        <v>200</v>
      </c>
      <c r="H111" s="59">
        <f>SUM('ведомственная стр-ра'!I117)</f>
        <v>1077.7</v>
      </c>
      <c r="I111" s="60">
        <v>616.2</v>
      </c>
      <c r="J111" s="60">
        <v>644.4</v>
      </c>
    </row>
    <row r="112" spans="2:10" ht="71.25" customHeight="1">
      <c r="B112" s="197" t="s">
        <v>184</v>
      </c>
      <c r="C112" s="198"/>
      <c r="D112" s="199"/>
      <c r="E112" s="63" t="s">
        <v>105</v>
      </c>
      <c r="F112" s="62">
        <v>9950000560</v>
      </c>
      <c r="G112" s="62"/>
      <c r="H112" s="64">
        <f>SUM(H113)</f>
        <v>7038.9</v>
      </c>
      <c r="I112" s="64">
        <f>SUM(I113)</f>
        <v>2004</v>
      </c>
      <c r="J112" s="64">
        <f>SUM(J113)</f>
        <v>2095.6</v>
      </c>
    </row>
    <row r="113" spans="2:10" s="47" customFormat="1" ht="42" customHeight="1">
      <c r="B113" s="155" t="s">
        <v>78</v>
      </c>
      <c r="C113" s="156"/>
      <c r="D113" s="157"/>
      <c r="E113" s="63" t="s">
        <v>105</v>
      </c>
      <c r="F113" s="62">
        <v>9950000560</v>
      </c>
      <c r="G113" s="62">
        <v>200</v>
      </c>
      <c r="H113" s="64">
        <f>SUM('ведомственная стр-ра'!I119)</f>
        <v>7038.9</v>
      </c>
      <c r="I113" s="61">
        <v>2004</v>
      </c>
      <c r="J113" s="60">
        <v>2095.6</v>
      </c>
    </row>
    <row r="114" spans="2:10" s="47" customFormat="1" ht="30.75" customHeight="1">
      <c r="B114" s="161" t="s">
        <v>108</v>
      </c>
      <c r="C114" s="162"/>
      <c r="D114" s="163"/>
      <c r="E114" s="70" t="s">
        <v>109</v>
      </c>
      <c r="F114" s="69"/>
      <c r="G114" s="69"/>
      <c r="H114" s="71">
        <f>SUM(H115+H117)</f>
        <v>188</v>
      </c>
      <c r="I114" s="71">
        <f>SUM(I115+I117)</f>
        <v>197.2</v>
      </c>
      <c r="J114" s="71">
        <f>SUM(J115+J117)</f>
        <v>206.3</v>
      </c>
    </row>
    <row r="115" spans="2:10" s="47" customFormat="1" ht="72.75" customHeight="1">
      <c r="B115" s="155" t="s">
        <v>110</v>
      </c>
      <c r="C115" s="156"/>
      <c r="D115" s="157"/>
      <c r="E115" s="58" t="s">
        <v>109</v>
      </c>
      <c r="F115" s="58" t="s">
        <v>111</v>
      </c>
      <c r="G115" s="57"/>
      <c r="H115" s="59">
        <f>SUM(H116)</f>
        <v>88</v>
      </c>
      <c r="I115" s="59">
        <f>SUM(I116)</f>
        <v>92.3</v>
      </c>
      <c r="J115" s="59">
        <f>SUM(J116)</f>
        <v>96.6</v>
      </c>
    </row>
    <row r="116" spans="2:10" s="47" customFormat="1" ht="45.75" customHeight="1">
      <c r="B116" s="155" t="s">
        <v>78</v>
      </c>
      <c r="C116" s="156"/>
      <c r="D116" s="157"/>
      <c r="E116" s="58" t="s">
        <v>109</v>
      </c>
      <c r="F116" s="58" t="s">
        <v>111</v>
      </c>
      <c r="G116" s="57">
        <v>200</v>
      </c>
      <c r="H116" s="59">
        <f>SUM('ведомственная стр-ра'!I122)</f>
        <v>88</v>
      </c>
      <c r="I116" s="60">
        <v>92.3</v>
      </c>
      <c r="J116" s="60">
        <v>96.6</v>
      </c>
    </row>
    <row r="117" spans="2:10" s="47" customFormat="1" ht="123" customHeight="1">
      <c r="B117" s="155" t="s">
        <v>112</v>
      </c>
      <c r="C117" s="156"/>
      <c r="D117" s="157"/>
      <c r="E117" s="58" t="s">
        <v>109</v>
      </c>
      <c r="F117" s="58" t="s">
        <v>113</v>
      </c>
      <c r="G117" s="57"/>
      <c r="H117" s="59">
        <f>SUM(H118)</f>
        <v>100</v>
      </c>
      <c r="I117" s="59">
        <f>SUM(I118)</f>
        <v>104.9</v>
      </c>
      <c r="J117" s="59">
        <f>SUM(J118)</f>
        <v>109.7</v>
      </c>
    </row>
    <row r="118" spans="2:10" s="47" customFormat="1" ht="44.25" customHeight="1">
      <c r="B118" s="155" t="s">
        <v>78</v>
      </c>
      <c r="C118" s="156"/>
      <c r="D118" s="157"/>
      <c r="E118" s="58" t="s">
        <v>109</v>
      </c>
      <c r="F118" s="58" t="s">
        <v>113</v>
      </c>
      <c r="G118" s="57">
        <v>200</v>
      </c>
      <c r="H118" s="59">
        <f>SUM('ведомственная стр-ра'!I124)</f>
        <v>100</v>
      </c>
      <c r="I118" s="60">
        <v>104.9</v>
      </c>
      <c r="J118" s="60">
        <v>109.7</v>
      </c>
    </row>
    <row r="119" spans="2:10" ht="29.25" customHeight="1">
      <c r="B119" s="191" t="s">
        <v>114</v>
      </c>
      <c r="C119" s="191"/>
      <c r="D119" s="191"/>
      <c r="E119" s="67" t="s">
        <v>115</v>
      </c>
      <c r="F119" s="66"/>
      <c r="G119" s="66"/>
      <c r="H119" s="68">
        <f>SUM(H120+H131)</f>
        <v>40534.899999999994</v>
      </c>
      <c r="I119" s="68">
        <f>SUM(I120+I131)</f>
        <v>32767.300000000003</v>
      </c>
      <c r="J119" s="68">
        <f>SUM(J120+J131)</f>
        <v>34366</v>
      </c>
    </row>
    <row r="120" spans="2:10" ht="16.5" customHeight="1">
      <c r="B120" s="192" t="s">
        <v>116</v>
      </c>
      <c r="C120" s="192"/>
      <c r="D120" s="192"/>
      <c r="E120" s="70" t="s">
        <v>117</v>
      </c>
      <c r="F120" s="69"/>
      <c r="G120" s="69"/>
      <c r="H120" s="71">
        <f>SUM(H121+H123+H125+H127+H129)</f>
        <v>24041.299999999996</v>
      </c>
      <c r="I120" s="71">
        <f>SUM(I121+I123+I125+I127+I129)</f>
        <v>14801</v>
      </c>
      <c r="J120" s="71">
        <f>SUM(J121+J123+J125+J127+J129)</f>
        <v>15473.499999999998</v>
      </c>
    </row>
    <row r="121" spans="2:10" ht="69.75" customHeight="1">
      <c r="B121" s="155" t="s">
        <v>110</v>
      </c>
      <c r="C121" s="156"/>
      <c r="D121" s="157"/>
      <c r="E121" s="58" t="s">
        <v>117</v>
      </c>
      <c r="F121" s="58" t="s">
        <v>111</v>
      </c>
      <c r="G121" s="57"/>
      <c r="H121" s="59">
        <f>H122</f>
        <v>85</v>
      </c>
      <c r="I121" s="59">
        <f>I122</f>
        <v>85</v>
      </c>
      <c r="J121" s="59">
        <f>J122</f>
        <v>85</v>
      </c>
    </row>
    <row r="122" spans="2:10" ht="42" customHeight="1">
      <c r="B122" s="155" t="s">
        <v>78</v>
      </c>
      <c r="C122" s="156"/>
      <c r="D122" s="157"/>
      <c r="E122" s="58" t="s">
        <v>117</v>
      </c>
      <c r="F122" s="58" t="s">
        <v>111</v>
      </c>
      <c r="G122" s="57">
        <v>200</v>
      </c>
      <c r="H122" s="59">
        <f>SUM('ведомственная стр-ра'!I128)</f>
        <v>85</v>
      </c>
      <c r="I122" s="61">
        <v>85</v>
      </c>
      <c r="J122" s="61">
        <v>85</v>
      </c>
    </row>
    <row r="123" spans="2:10" s="47" customFormat="1" ht="90" customHeight="1">
      <c r="B123" s="209" t="s">
        <v>103</v>
      </c>
      <c r="C123" s="209"/>
      <c r="D123" s="209"/>
      <c r="E123" s="58" t="s">
        <v>117</v>
      </c>
      <c r="F123" s="57">
        <v>9930000462</v>
      </c>
      <c r="G123" s="57"/>
      <c r="H123" s="59">
        <f>SUM(H124)</f>
        <v>1365.3</v>
      </c>
      <c r="I123" s="59">
        <f>SUM(I124)</f>
        <v>1107.4</v>
      </c>
      <c r="J123" s="59">
        <f>SUM(J124)</f>
        <v>1158</v>
      </c>
    </row>
    <row r="124" spans="2:10" ht="45" customHeight="1">
      <c r="B124" s="155" t="s">
        <v>78</v>
      </c>
      <c r="C124" s="156"/>
      <c r="D124" s="157"/>
      <c r="E124" s="58" t="s">
        <v>117</v>
      </c>
      <c r="F124" s="57">
        <v>9930000462</v>
      </c>
      <c r="G124" s="57">
        <v>200</v>
      </c>
      <c r="H124" s="59">
        <f>SUM('ведомственная стр-ра'!I130)</f>
        <v>1365.3</v>
      </c>
      <c r="I124" s="60">
        <v>1107.4</v>
      </c>
      <c r="J124" s="61">
        <v>1158</v>
      </c>
    </row>
    <row r="125" spans="2:10" s="47" customFormat="1" ht="71.25" customHeight="1">
      <c r="B125" s="209" t="s">
        <v>185</v>
      </c>
      <c r="C125" s="209"/>
      <c r="D125" s="209"/>
      <c r="E125" s="58" t="s">
        <v>117</v>
      </c>
      <c r="F125" s="57">
        <v>9950000200</v>
      </c>
      <c r="G125" s="57"/>
      <c r="H125" s="59">
        <f>SUM(H126)</f>
        <v>12681.8</v>
      </c>
      <c r="I125" s="59">
        <f>SUM(I126)</f>
        <v>11621.7</v>
      </c>
      <c r="J125" s="59">
        <f>SUM(J126)</f>
        <v>12152.8</v>
      </c>
    </row>
    <row r="126" spans="2:10" s="47" customFormat="1" ht="42.75" customHeight="1">
      <c r="B126" s="155" t="s">
        <v>78</v>
      </c>
      <c r="C126" s="156"/>
      <c r="D126" s="157"/>
      <c r="E126" s="58" t="s">
        <v>117</v>
      </c>
      <c r="F126" s="57">
        <v>9950000200</v>
      </c>
      <c r="G126" s="57">
        <v>200</v>
      </c>
      <c r="H126" s="59">
        <f>SUM('ведомственная стр-ра'!I132)</f>
        <v>12681.8</v>
      </c>
      <c r="I126" s="60">
        <v>11621.7</v>
      </c>
      <c r="J126" s="60">
        <v>12152.8</v>
      </c>
    </row>
    <row r="127" spans="2:10" ht="61.5" customHeight="1">
      <c r="B127" s="155" t="s">
        <v>186</v>
      </c>
      <c r="C127" s="156"/>
      <c r="D127" s="157"/>
      <c r="E127" s="58" t="s">
        <v>117</v>
      </c>
      <c r="F127" s="57">
        <v>9950000210</v>
      </c>
      <c r="G127" s="57"/>
      <c r="H127" s="59">
        <f>SUM(H128)</f>
        <v>1895.3</v>
      </c>
      <c r="I127" s="59">
        <f>SUM(I128)</f>
        <v>1061.8</v>
      </c>
      <c r="J127" s="59">
        <f>SUM(J128)</f>
        <v>1110.3</v>
      </c>
    </row>
    <row r="128" spans="2:10" s="47" customFormat="1" ht="42.75" customHeight="1">
      <c r="B128" s="155" t="s">
        <v>78</v>
      </c>
      <c r="C128" s="156"/>
      <c r="D128" s="157"/>
      <c r="E128" s="58" t="s">
        <v>117</v>
      </c>
      <c r="F128" s="57">
        <v>9950000210</v>
      </c>
      <c r="G128" s="57">
        <v>200</v>
      </c>
      <c r="H128" s="59">
        <f>SUM('ведомственная стр-ра'!I134)</f>
        <v>1895.3</v>
      </c>
      <c r="I128" s="60">
        <v>1061.8</v>
      </c>
      <c r="J128" s="60">
        <v>1110.3</v>
      </c>
    </row>
    <row r="129" spans="2:10" ht="72" customHeight="1">
      <c r="B129" s="197" t="s">
        <v>184</v>
      </c>
      <c r="C129" s="198"/>
      <c r="D129" s="199"/>
      <c r="E129" s="63" t="s">
        <v>117</v>
      </c>
      <c r="F129" s="62">
        <v>9950000560</v>
      </c>
      <c r="G129" s="62"/>
      <c r="H129" s="64">
        <f>SUM(H130)</f>
        <v>8013.9</v>
      </c>
      <c r="I129" s="64">
        <f>SUM(I130)</f>
        <v>925.1</v>
      </c>
      <c r="J129" s="64">
        <f>SUM(J130)</f>
        <v>967.4</v>
      </c>
    </row>
    <row r="130" spans="2:10" ht="44.25" customHeight="1">
      <c r="B130" s="155" t="s">
        <v>78</v>
      </c>
      <c r="C130" s="156"/>
      <c r="D130" s="157"/>
      <c r="E130" s="63" t="s">
        <v>117</v>
      </c>
      <c r="F130" s="62">
        <v>9950000560</v>
      </c>
      <c r="G130" s="62">
        <v>200</v>
      </c>
      <c r="H130" s="64">
        <f>SUM('ведомственная стр-ра'!I136)</f>
        <v>8013.9</v>
      </c>
      <c r="I130" s="60">
        <v>925.1</v>
      </c>
      <c r="J130" s="60">
        <v>967.4</v>
      </c>
    </row>
    <row r="131" spans="2:10" ht="33" customHeight="1">
      <c r="B131" s="161" t="s">
        <v>118</v>
      </c>
      <c r="C131" s="162"/>
      <c r="D131" s="163"/>
      <c r="E131" s="70" t="s">
        <v>119</v>
      </c>
      <c r="F131" s="69"/>
      <c r="G131" s="69"/>
      <c r="H131" s="71">
        <f>SUM(H132)</f>
        <v>16493.6</v>
      </c>
      <c r="I131" s="71">
        <f>SUM(I132)</f>
        <v>17966.300000000003</v>
      </c>
      <c r="J131" s="71">
        <f>SUM(J132)</f>
        <v>18892.5</v>
      </c>
    </row>
    <row r="132" spans="2:10" ht="84.75" customHeight="1">
      <c r="B132" s="209" t="s">
        <v>103</v>
      </c>
      <c r="C132" s="209"/>
      <c r="D132" s="209"/>
      <c r="E132" s="58" t="s">
        <v>119</v>
      </c>
      <c r="F132" s="57">
        <v>9930000462</v>
      </c>
      <c r="G132" s="57"/>
      <c r="H132" s="59">
        <f>SUM(H133:H134)</f>
        <v>16493.6</v>
      </c>
      <c r="I132" s="59">
        <f>SUM(I133:I134)</f>
        <v>17966.300000000003</v>
      </c>
      <c r="J132" s="59">
        <f>SUM(J133:J134)</f>
        <v>18892.5</v>
      </c>
    </row>
    <row r="133" spans="2:10" ht="114" customHeight="1">
      <c r="B133" s="155" t="s">
        <v>120</v>
      </c>
      <c r="C133" s="156"/>
      <c r="D133" s="157"/>
      <c r="E133" s="58" t="s">
        <v>119</v>
      </c>
      <c r="F133" s="57">
        <v>9930000462</v>
      </c>
      <c r="G133" s="58" t="s">
        <v>121</v>
      </c>
      <c r="H133" s="64">
        <v>12286.5</v>
      </c>
      <c r="I133" s="61">
        <v>12868.2</v>
      </c>
      <c r="J133" s="60">
        <v>13561.4</v>
      </c>
    </row>
    <row r="134" spans="2:10" ht="45" customHeight="1">
      <c r="B134" s="155" t="s">
        <v>78</v>
      </c>
      <c r="C134" s="156"/>
      <c r="D134" s="157"/>
      <c r="E134" s="58" t="s">
        <v>119</v>
      </c>
      <c r="F134" s="57">
        <v>9930000462</v>
      </c>
      <c r="G134" s="58" t="s">
        <v>102</v>
      </c>
      <c r="H134" s="64">
        <f>SUM('ведомственная стр-ра'!I140)</f>
        <v>4207.1</v>
      </c>
      <c r="I134" s="60">
        <v>5098.1</v>
      </c>
      <c r="J134" s="61">
        <v>5331.1</v>
      </c>
    </row>
    <row r="135" spans="2:10" s="47" customFormat="1" ht="18" customHeight="1">
      <c r="B135" s="164" t="s">
        <v>122</v>
      </c>
      <c r="C135" s="165"/>
      <c r="D135" s="166"/>
      <c r="E135" s="66">
        <v>1000</v>
      </c>
      <c r="F135" s="66"/>
      <c r="G135" s="66"/>
      <c r="H135" s="68">
        <f>SUM(H136+H144+H141)</f>
        <v>32278.399999999998</v>
      </c>
      <c r="I135" s="68">
        <f>SUM(I136+I144+I141)</f>
        <v>30939.8</v>
      </c>
      <c r="J135" s="68">
        <f>SUM(J136+J144+J141)</f>
        <v>32353.800000000003</v>
      </c>
    </row>
    <row r="136" spans="2:10" ht="16.5" customHeight="1">
      <c r="B136" s="161" t="s">
        <v>123</v>
      </c>
      <c r="C136" s="162"/>
      <c r="D136" s="163"/>
      <c r="E136" s="69">
        <v>1001</v>
      </c>
      <c r="F136" s="69"/>
      <c r="G136" s="69"/>
      <c r="H136" s="71">
        <f>SUM(H137+H139)</f>
        <v>2163.8</v>
      </c>
      <c r="I136" s="71">
        <f>SUM(I137+I139)</f>
        <v>1765.2</v>
      </c>
      <c r="J136" s="71">
        <f>SUM(J137+J139)</f>
        <v>1845.8999999999999</v>
      </c>
    </row>
    <row r="137" spans="2:10" s="47" customFormat="1" ht="60" customHeight="1">
      <c r="B137" s="155" t="s">
        <v>124</v>
      </c>
      <c r="C137" s="156"/>
      <c r="D137" s="157"/>
      <c r="E137" s="57">
        <v>1001</v>
      </c>
      <c r="F137" s="57">
        <v>9920000231</v>
      </c>
      <c r="G137" s="57"/>
      <c r="H137" s="59">
        <f>SUM(H138)</f>
        <v>1089.7</v>
      </c>
      <c r="I137" s="59">
        <f>SUM(I138)</f>
        <v>639</v>
      </c>
      <c r="J137" s="59">
        <f>SUM(J138)</f>
        <v>668.3</v>
      </c>
    </row>
    <row r="138" spans="2:10" s="47" customFormat="1" ht="30" customHeight="1">
      <c r="B138" s="155" t="s">
        <v>125</v>
      </c>
      <c r="C138" s="156"/>
      <c r="D138" s="157"/>
      <c r="E138" s="57">
        <v>1001</v>
      </c>
      <c r="F138" s="57">
        <v>9920000231</v>
      </c>
      <c r="G138" s="58" t="s">
        <v>126</v>
      </c>
      <c r="H138" s="59">
        <v>1089.7</v>
      </c>
      <c r="I138" s="61">
        <v>639</v>
      </c>
      <c r="J138" s="60">
        <v>668.3</v>
      </c>
    </row>
    <row r="139" spans="2:10" s="47" customFormat="1" ht="60" customHeight="1">
      <c r="B139" s="155" t="s">
        <v>127</v>
      </c>
      <c r="C139" s="156"/>
      <c r="D139" s="157"/>
      <c r="E139" s="57">
        <v>1001</v>
      </c>
      <c r="F139" s="57">
        <v>9920000240</v>
      </c>
      <c r="G139" s="57"/>
      <c r="H139" s="59">
        <f>SUM(H140)</f>
        <v>1074.1</v>
      </c>
      <c r="I139" s="59">
        <f>SUM(I140)</f>
        <v>1126.2</v>
      </c>
      <c r="J139" s="59">
        <f>SUM(J140)</f>
        <v>1177.6</v>
      </c>
    </row>
    <row r="140" spans="2:10" s="47" customFormat="1" ht="30" customHeight="1">
      <c r="B140" s="155" t="s">
        <v>125</v>
      </c>
      <c r="C140" s="156"/>
      <c r="D140" s="157"/>
      <c r="E140" s="57">
        <v>1001</v>
      </c>
      <c r="F140" s="57">
        <v>9920000240</v>
      </c>
      <c r="G140" s="58" t="s">
        <v>126</v>
      </c>
      <c r="H140" s="59">
        <v>1074.1</v>
      </c>
      <c r="I140" s="60">
        <v>1126.2</v>
      </c>
      <c r="J140" s="60">
        <v>1177.6</v>
      </c>
    </row>
    <row r="141" spans="2:10" s="47" customFormat="1" ht="13.5" customHeight="1">
      <c r="B141" s="161" t="s">
        <v>128</v>
      </c>
      <c r="C141" s="162"/>
      <c r="D141" s="163"/>
      <c r="E141" s="69">
        <v>1003</v>
      </c>
      <c r="F141" s="69"/>
      <c r="G141" s="70"/>
      <c r="H141" s="71">
        <f aca="true" t="shared" si="3" ref="H141:J142">SUM(H142)</f>
        <v>1434.4</v>
      </c>
      <c r="I141" s="71">
        <f t="shared" si="3"/>
        <v>1454.5</v>
      </c>
      <c r="J141" s="71">
        <f t="shared" si="3"/>
        <v>1521</v>
      </c>
    </row>
    <row r="142" spans="2:10" s="47" customFormat="1" ht="54.75" customHeight="1">
      <c r="B142" s="155" t="s">
        <v>129</v>
      </c>
      <c r="C142" s="156"/>
      <c r="D142" s="157"/>
      <c r="E142" s="57">
        <v>1003</v>
      </c>
      <c r="F142" s="57">
        <v>9920000232</v>
      </c>
      <c r="G142" s="57"/>
      <c r="H142" s="59">
        <f t="shared" si="3"/>
        <v>1434.4</v>
      </c>
      <c r="I142" s="59">
        <f t="shared" si="3"/>
        <v>1454.5</v>
      </c>
      <c r="J142" s="59">
        <f t="shared" si="3"/>
        <v>1521</v>
      </c>
    </row>
    <row r="143" spans="2:10" s="47" customFormat="1" ht="32.25" customHeight="1">
      <c r="B143" s="155" t="s">
        <v>125</v>
      </c>
      <c r="C143" s="156"/>
      <c r="D143" s="157"/>
      <c r="E143" s="57">
        <v>1003</v>
      </c>
      <c r="F143" s="57">
        <v>9920000232</v>
      </c>
      <c r="G143" s="58" t="s">
        <v>126</v>
      </c>
      <c r="H143" s="59">
        <f>SUM('ведомственная стр-ра'!I149)</f>
        <v>1434.4</v>
      </c>
      <c r="I143" s="60">
        <v>1454.5</v>
      </c>
      <c r="J143" s="61">
        <v>1521</v>
      </c>
    </row>
    <row r="144" spans="2:10" s="47" customFormat="1" ht="15" customHeight="1">
      <c r="B144" s="161" t="s">
        <v>130</v>
      </c>
      <c r="C144" s="162"/>
      <c r="D144" s="163"/>
      <c r="E144" s="69">
        <v>1004</v>
      </c>
      <c r="F144" s="69"/>
      <c r="G144" s="69"/>
      <c r="H144" s="71">
        <f>SUM(H145+H147)</f>
        <v>28680.199999999997</v>
      </c>
      <c r="I144" s="71">
        <f>SUM(I145+I147)</f>
        <v>27720.1</v>
      </c>
      <c r="J144" s="71">
        <f>SUM(J145+J147)</f>
        <v>28986.9</v>
      </c>
    </row>
    <row r="145" spans="2:10" s="47" customFormat="1" ht="100.5" customHeight="1">
      <c r="B145" s="209" t="s">
        <v>131</v>
      </c>
      <c r="C145" s="209"/>
      <c r="D145" s="209"/>
      <c r="E145" s="57">
        <v>1004</v>
      </c>
      <c r="F145" s="58" t="s">
        <v>187</v>
      </c>
      <c r="G145" s="57"/>
      <c r="H145" s="59">
        <f>SUM(H146)</f>
        <v>18805.1</v>
      </c>
      <c r="I145" s="59">
        <f>SUM(I146)</f>
        <v>18432.6</v>
      </c>
      <c r="J145" s="59">
        <f>SUM(J146)</f>
        <v>19275.3</v>
      </c>
    </row>
    <row r="146" spans="2:10" ht="30.75" customHeight="1">
      <c r="B146" s="155" t="s">
        <v>125</v>
      </c>
      <c r="C146" s="156"/>
      <c r="D146" s="157"/>
      <c r="E146" s="57">
        <v>1004</v>
      </c>
      <c r="F146" s="58" t="s">
        <v>187</v>
      </c>
      <c r="G146" s="57">
        <v>300</v>
      </c>
      <c r="H146" s="59">
        <f>SUM('ведомственная стр-ра'!I152)</f>
        <v>18805.1</v>
      </c>
      <c r="I146" s="60">
        <v>18432.6</v>
      </c>
      <c r="J146" s="60">
        <v>19275.3</v>
      </c>
    </row>
    <row r="147" spans="2:10" s="47" customFormat="1" ht="90.75" customHeight="1">
      <c r="B147" s="209" t="s">
        <v>132</v>
      </c>
      <c r="C147" s="209"/>
      <c r="D147" s="209"/>
      <c r="E147" s="57">
        <v>1004</v>
      </c>
      <c r="F147" s="58" t="s">
        <v>188</v>
      </c>
      <c r="G147" s="57"/>
      <c r="H147" s="59">
        <f>SUM(H148)</f>
        <v>9875.1</v>
      </c>
      <c r="I147" s="59">
        <f>SUM(I148)</f>
        <v>9287.5</v>
      </c>
      <c r="J147" s="59">
        <f>SUM(J148)</f>
        <v>9711.6</v>
      </c>
    </row>
    <row r="148" spans="2:10" s="47" customFormat="1" ht="30" customHeight="1">
      <c r="B148" s="155" t="s">
        <v>125</v>
      </c>
      <c r="C148" s="156"/>
      <c r="D148" s="157"/>
      <c r="E148" s="57">
        <v>1004</v>
      </c>
      <c r="F148" s="58" t="s">
        <v>188</v>
      </c>
      <c r="G148" s="57">
        <v>300</v>
      </c>
      <c r="H148" s="59">
        <f>SUM('ведомственная стр-ра'!I154)</f>
        <v>9875.1</v>
      </c>
      <c r="I148" s="60">
        <v>9287.5</v>
      </c>
      <c r="J148" s="60">
        <v>9711.6</v>
      </c>
    </row>
    <row r="149" spans="2:10" ht="30" customHeight="1">
      <c r="B149" s="191" t="s">
        <v>133</v>
      </c>
      <c r="C149" s="191"/>
      <c r="D149" s="191"/>
      <c r="E149" s="67" t="s">
        <v>134</v>
      </c>
      <c r="F149" s="66"/>
      <c r="G149" s="66"/>
      <c r="H149" s="68">
        <f>SUM(H150)</f>
        <v>29795.600000000002</v>
      </c>
      <c r="I149" s="68">
        <f>SUM(I150)</f>
        <v>26147.400000000005</v>
      </c>
      <c r="J149" s="68">
        <f>SUM(J150)</f>
        <v>27445.4</v>
      </c>
    </row>
    <row r="150" spans="2:10" ht="17.25" customHeight="1">
      <c r="B150" s="161" t="s">
        <v>135</v>
      </c>
      <c r="C150" s="162"/>
      <c r="D150" s="163"/>
      <c r="E150" s="70" t="s">
        <v>136</v>
      </c>
      <c r="F150" s="69"/>
      <c r="G150" s="69"/>
      <c r="H150" s="71">
        <f>SUM(H155+H153+H151+H159)</f>
        <v>29795.600000000002</v>
      </c>
      <c r="I150" s="71">
        <f>SUM(I155+I153+I151)</f>
        <v>26147.400000000005</v>
      </c>
      <c r="J150" s="71">
        <f>SUM(J155+J153+J151)</f>
        <v>27445.4</v>
      </c>
    </row>
    <row r="151" spans="2:10" ht="129" customHeight="1">
      <c r="B151" s="155" t="s">
        <v>112</v>
      </c>
      <c r="C151" s="156"/>
      <c r="D151" s="157"/>
      <c r="E151" s="58" t="s">
        <v>136</v>
      </c>
      <c r="F151" s="58" t="s">
        <v>113</v>
      </c>
      <c r="G151" s="57"/>
      <c r="H151" s="59">
        <f>SUM(H152)</f>
        <v>337.1</v>
      </c>
      <c r="I151" s="59">
        <f>SUM(I152)</f>
        <v>353.4</v>
      </c>
      <c r="J151" s="59">
        <f>SUM(J152)</f>
        <v>369.5</v>
      </c>
    </row>
    <row r="152" spans="2:10" ht="42.75" customHeight="1">
      <c r="B152" s="155" t="s">
        <v>78</v>
      </c>
      <c r="C152" s="156"/>
      <c r="D152" s="157"/>
      <c r="E152" s="58" t="s">
        <v>136</v>
      </c>
      <c r="F152" s="58" t="s">
        <v>113</v>
      </c>
      <c r="G152" s="57">
        <v>200</v>
      </c>
      <c r="H152" s="59">
        <v>337.1</v>
      </c>
      <c r="I152" s="60">
        <v>353.4</v>
      </c>
      <c r="J152" s="61">
        <v>369.5</v>
      </c>
    </row>
    <row r="153" spans="2:10" ht="72.75" customHeight="1">
      <c r="B153" s="155" t="s">
        <v>110</v>
      </c>
      <c r="C153" s="156"/>
      <c r="D153" s="157"/>
      <c r="E153" s="58" t="s">
        <v>136</v>
      </c>
      <c r="F153" s="58" t="s">
        <v>111</v>
      </c>
      <c r="G153" s="57"/>
      <c r="H153" s="59">
        <f>SUM(H154)</f>
        <v>108.7</v>
      </c>
      <c r="I153" s="59">
        <f>SUM(I154)</f>
        <v>113.9</v>
      </c>
      <c r="J153" s="59">
        <f>SUM(J154)</f>
        <v>119.2</v>
      </c>
    </row>
    <row r="154" spans="2:10" ht="44.25" customHeight="1">
      <c r="B154" s="155" t="s">
        <v>78</v>
      </c>
      <c r="C154" s="156"/>
      <c r="D154" s="157"/>
      <c r="E154" s="58" t="s">
        <v>136</v>
      </c>
      <c r="F154" s="58" t="s">
        <v>111</v>
      </c>
      <c r="G154" s="57">
        <v>200</v>
      </c>
      <c r="H154" s="59">
        <v>108.7</v>
      </c>
      <c r="I154" s="60">
        <v>113.9</v>
      </c>
      <c r="J154" s="60">
        <v>119.2</v>
      </c>
    </row>
    <row r="155" spans="2:10" s="47" customFormat="1" ht="84.75" customHeight="1">
      <c r="B155" s="155" t="s">
        <v>137</v>
      </c>
      <c r="C155" s="193"/>
      <c r="D155" s="194"/>
      <c r="E155" s="58" t="s">
        <v>136</v>
      </c>
      <c r="F155" s="57">
        <v>9930000463</v>
      </c>
      <c r="G155" s="57"/>
      <c r="H155" s="59">
        <f>SUM(H158+H157+H156)</f>
        <v>28278.4</v>
      </c>
      <c r="I155" s="59">
        <f>SUM(I156+I157+I158)</f>
        <v>25680.100000000002</v>
      </c>
      <c r="J155" s="59">
        <f>SUM(J156+J157+J158)</f>
        <v>26956.7</v>
      </c>
    </row>
    <row r="156" spans="2:10" s="47" customFormat="1" ht="115.5" customHeight="1">
      <c r="B156" s="155" t="s">
        <v>120</v>
      </c>
      <c r="C156" s="156"/>
      <c r="D156" s="157"/>
      <c r="E156" s="58" t="s">
        <v>136</v>
      </c>
      <c r="F156" s="57">
        <v>9930000463</v>
      </c>
      <c r="G156" s="57">
        <v>100</v>
      </c>
      <c r="H156" s="59">
        <v>14536.1</v>
      </c>
      <c r="I156" s="61">
        <v>15500</v>
      </c>
      <c r="J156" s="60">
        <v>16313.4</v>
      </c>
    </row>
    <row r="157" spans="2:10" s="47" customFormat="1" ht="42.75" customHeight="1">
      <c r="B157" s="155" t="s">
        <v>78</v>
      </c>
      <c r="C157" s="156"/>
      <c r="D157" s="157"/>
      <c r="E157" s="58" t="s">
        <v>136</v>
      </c>
      <c r="F157" s="57">
        <v>9930000463</v>
      </c>
      <c r="G157" s="57">
        <v>200</v>
      </c>
      <c r="H157" s="59">
        <v>13630.8</v>
      </c>
      <c r="I157" s="60">
        <v>10159.9</v>
      </c>
      <c r="J157" s="60">
        <v>10623.1</v>
      </c>
    </row>
    <row r="158" spans="2:10" s="47" customFormat="1" ht="15.75" customHeight="1">
      <c r="B158" s="155" t="s">
        <v>64</v>
      </c>
      <c r="C158" s="156"/>
      <c r="D158" s="157"/>
      <c r="E158" s="58" t="s">
        <v>136</v>
      </c>
      <c r="F158" s="57">
        <v>9930000463</v>
      </c>
      <c r="G158" s="57">
        <v>800</v>
      </c>
      <c r="H158" s="59">
        <v>111.5</v>
      </c>
      <c r="I158" s="61">
        <v>20.2</v>
      </c>
      <c r="J158" s="60">
        <v>20.2</v>
      </c>
    </row>
    <row r="159" spans="2:10" s="47" customFormat="1" ht="43.5" customHeight="1">
      <c r="B159" s="197" t="s">
        <v>184</v>
      </c>
      <c r="C159" s="198"/>
      <c r="D159" s="199"/>
      <c r="E159" s="63" t="s">
        <v>136</v>
      </c>
      <c r="F159" s="62">
        <v>9950000560</v>
      </c>
      <c r="G159" s="62"/>
      <c r="H159" s="59">
        <f>SUM(H160)</f>
        <v>1071.4</v>
      </c>
      <c r="I159" s="61">
        <f>SUM(I160)</f>
        <v>0</v>
      </c>
      <c r="J159" s="61">
        <f>SUM(J160)</f>
        <v>0</v>
      </c>
    </row>
    <row r="160" spans="2:10" s="47" customFormat="1" ht="42" customHeight="1">
      <c r="B160" s="155" t="s">
        <v>78</v>
      </c>
      <c r="C160" s="156"/>
      <c r="D160" s="157"/>
      <c r="E160" s="63" t="s">
        <v>136</v>
      </c>
      <c r="F160" s="62">
        <v>9950000560</v>
      </c>
      <c r="G160" s="62">
        <v>200</v>
      </c>
      <c r="H160" s="59">
        <v>1071.4</v>
      </c>
      <c r="I160" s="61">
        <v>0</v>
      </c>
      <c r="J160" s="61">
        <v>0</v>
      </c>
    </row>
    <row r="161" spans="2:10" ht="30.75" customHeight="1">
      <c r="B161" s="164" t="s">
        <v>138</v>
      </c>
      <c r="C161" s="165"/>
      <c r="D161" s="166"/>
      <c r="E161" s="66">
        <v>1200</v>
      </c>
      <c r="F161" s="66"/>
      <c r="G161" s="66"/>
      <c r="H161" s="68">
        <f>SUM(H162+H165)</f>
        <v>11300.3</v>
      </c>
      <c r="I161" s="68">
        <f>SUM(I162+I165)</f>
        <v>11720.300000000001</v>
      </c>
      <c r="J161" s="68">
        <f>SUM(J162+J165)</f>
        <v>12329.4</v>
      </c>
    </row>
    <row r="162" spans="2:10" ht="33" customHeight="1">
      <c r="B162" s="210" t="s">
        <v>139</v>
      </c>
      <c r="C162" s="211"/>
      <c r="D162" s="212"/>
      <c r="E162" s="70" t="s">
        <v>140</v>
      </c>
      <c r="F162" s="69"/>
      <c r="G162" s="69"/>
      <c r="H162" s="71">
        <f aca="true" t="shared" si="4" ref="H162:J163">SUM(H163)</f>
        <v>2487.8</v>
      </c>
      <c r="I162" s="71">
        <f t="shared" si="4"/>
        <v>2864.1</v>
      </c>
      <c r="J162" s="71">
        <f t="shared" si="4"/>
        <v>2995</v>
      </c>
    </row>
    <row r="163" spans="2:10" ht="90" customHeight="1">
      <c r="B163" s="155" t="s">
        <v>101</v>
      </c>
      <c r="C163" s="156"/>
      <c r="D163" s="157"/>
      <c r="E163" s="58" t="s">
        <v>140</v>
      </c>
      <c r="F163" s="58" t="s">
        <v>178</v>
      </c>
      <c r="G163" s="57"/>
      <c r="H163" s="59">
        <f t="shared" si="4"/>
        <v>2487.8</v>
      </c>
      <c r="I163" s="59">
        <f t="shared" si="4"/>
        <v>2864.1</v>
      </c>
      <c r="J163" s="59">
        <f t="shared" si="4"/>
        <v>2995</v>
      </c>
    </row>
    <row r="164" spans="2:10" ht="42.75" customHeight="1">
      <c r="B164" s="155" t="s">
        <v>78</v>
      </c>
      <c r="C164" s="156"/>
      <c r="D164" s="157"/>
      <c r="E164" s="58" t="s">
        <v>140</v>
      </c>
      <c r="F164" s="58" t="s">
        <v>178</v>
      </c>
      <c r="G164" s="58" t="s">
        <v>102</v>
      </c>
      <c r="H164" s="59">
        <v>2487.8</v>
      </c>
      <c r="I164" s="61">
        <v>2864.1</v>
      </c>
      <c r="J164" s="61">
        <v>2995</v>
      </c>
    </row>
    <row r="165" spans="2:10" s="49" customFormat="1" ht="33" customHeight="1">
      <c r="B165" s="161" t="s">
        <v>141</v>
      </c>
      <c r="C165" s="162"/>
      <c r="D165" s="163"/>
      <c r="E165" s="70" t="s">
        <v>142</v>
      </c>
      <c r="F165" s="70"/>
      <c r="G165" s="70"/>
      <c r="H165" s="71">
        <f>SUM(H166)</f>
        <v>8812.5</v>
      </c>
      <c r="I165" s="71">
        <f>SUM(I166)</f>
        <v>8856.2</v>
      </c>
      <c r="J165" s="71">
        <f>SUM(J166)</f>
        <v>9334.4</v>
      </c>
    </row>
    <row r="166" spans="2:10" ht="82.5" customHeight="1">
      <c r="B166" s="155" t="s">
        <v>101</v>
      </c>
      <c r="C166" s="156"/>
      <c r="D166" s="157"/>
      <c r="E166" s="58" t="s">
        <v>142</v>
      </c>
      <c r="F166" s="58" t="s">
        <v>178</v>
      </c>
      <c r="G166" s="58"/>
      <c r="H166" s="59">
        <f>SUM(H167:H168)</f>
        <v>8812.5</v>
      </c>
      <c r="I166" s="59">
        <f>SUM(I167:I168)</f>
        <v>8856.2</v>
      </c>
      <c r="J166" s="59">
        <f>SUM(J167:J168)</f>
        <v>9334.4</v>
      </c>
    </row>
    <row r="167" spans="2:10" ht="111.75" customHeight="1">
      <c r="B167" s="155" t="s">
        <v>52</v>
      </c>
      <c r="C167" s="156"/>
      <c r="D167" s="157"/>
      <c r="E167" s="58" t="s">
        <v>142</v>
      </c>
      <c r="F167" s="58" t="s">
        <v>178</v>
      </c>
      <c r="G167" s="58" t="s">
        <v>121</v>
      </c>
      <c r="H167" s="59">
        <v>7587.8</v>
      </c>
      <c r="I167" s="61">
        <v>7837.3</v>
      </c>
      <c r="J167" s="60">
        <v>8269</v>
      </c>
    </row>
    <row r="168" spans="2:10" ht="45" customHeight="1">
      <c r="B168" s="155" t="s">
        <v>78</v>
      </c>
      <c r="C168" s="156"/>
      <c r="D168" s="157"/>
      <c r="E168" s="58" t="s">
        <v>142</v>
      </c>
      <c r="F168" s="58" t="s">
        <v>178</v>
      </c>
      <c r="G168" s="58" t="s">
        <v>102</v>
      </c>
      <c r="H168" s="59">
        <v>1224.7</v>
      </c>
      <c r="I168" s="61">
        <v>1018.9</v>
      </c>
      <c r="J168" s="60">
        <v>1065.4</v>
      </c>
    </row>
    <row r="169" spans="2:10" ht="15" customHeight="1">
      <c r="B169" s="216" t="s">
        <v>192</v>
      </c>
      <c r="C169" s="216"/>
      <c r="D169" s="216"/>
      <c r="E169" s="67"/>
      <c r="F169" s="67"/>
      <c r="G169" s="67"/>
      <c r="H169" s="68">
        <f>SUM(H161+H149+H135+H119+H101+H72+H59+H53+H8+H97)</f>
        <v>482180.5000000001</v>
      </c>
      <c r="I169" s="68">
        <f>SUM(I161+I149+I135+I119+I101+I72+I59+I53+I8)</f>
        <v>405077.39999999997</v>
      </c>
      <c r="J169" s="68">
        <f>SUM(J161+J149+J135+J119+J101+J72+J59+J53+J8)</f>
        <v>413228.19999999995</v>
      </c>
    </row>
    <row r="170" spans="2:10" ht="18.75" customHeight="1">
      <c r="B170" s="217" t="s">
        <v>143</v>
      </c>
      <c r="C170" s="217"/>
      <c r="D170" s="217"/>
      <c r="E170" s="67"/>
      <c r="F170" s="67"/>
      <c r="G170" s="67"/>
      <c r="H170" s="68"/>
      <c r="I170" s="61">
        <v>9490</v>
      </c>
      <c r="J170" s="61">
        <v>19823</v>
      </c>
    </row>
    <row r="171" spans="2:10" ht="15">
      <c r="B171" s="216" t="s">
        <v>193</v>
      </c>
      <c r="C171" s="216"/>
      <c r="D171" s="216"/>
      <c r="E171" s="216"/>
      <c r="F171" s="216"/>
      <c r="G171" s="216"/>
      <c r="H171" s="68">
        <f>SUM(H169)</f>
        <v>482180.5000000001</v>
      </c>
      <c r="I171" s="68">
        <f>SUM(I169+I170)</f>
        <v>414567.39999999997</v>
      </c>
      <c r="J171" s="68">
        <f>SUM(J169+J170)</f>
        <v>433051.19999999995</v>
      </c>
    </row>
    <row r="172" spans="2:3" ht="15">
      <c r="B172" s="46"/>
      <c r="C172" s="46"/>
    </row>
    <row r="173" spans="2:3" ht="15">
      <c r="B173" s="46"/>
      <c r="C173" s="46"/>
    </row>
    <row r="174" spans="2:8" ht="15">
      <c r="B174" s="93"/>
      <c r="C174" s="93"/>
      <c r="D174" s="93"/>
      <c r="E174" s="93"/>
      <c r="F174" s="93"/>
      <c r="G174" s="93"/>
      <c r="H174" s="94"/>
    </row>
    <row r="175" spans="2:10" ht="15">
      <c r="B175" s="46"/>
      <c r="C175" s="46"/>
      <c r="H175" s="95"/>
      <c r="I175" s="95"/>
      <c r="J175" s="95"/>
    </row>
    <row r="176" spans="2:4" ht="15">
      <c r="B176" s="46"/>
      <c r="C176" s="46"/>
      <c r="D176" s="96"/>
    </row>
    <row r="177" spans="2:4" ht="15">
      <c r="B177" s="46"/>
      <c r="C177" s="46"/>
      <c r="D177" s="97"/>
    </row>
    <row r="178" spans="2:4" ht="15">
      <c r="B178" s="46"/>
      <c r="C178" s="46"/>
      <c r="D178" s="97"/>
    </row>
    <row r="179" spans="2:4" ht="15">
      <c r="B179" s="46"/>
      <c r="C179" s="46"/>
      <c r="D179" s="97"/>
    </row>
    <row r="180" spans="2:3" ht="15">
      <c r="B180" s="46"/>
      <c r="C180" s="46"/>
    </row>
    <row r="181" spans="2:3" ht="15">
      <c r="B181" s="46"/>
      <c r="C181" s="46"/>
    </row>
    <row r="182" spans="2:3" ht="15">
      <c r="B182" s="46"/>
      <c r="C182" s="46"/>
    </row>
    <row r="183" spans="2:3" ht="15">
      <c r="B183" s="46"/>
      <c r="C183" s="46"/>
    </row>
    <row r="184" spans="2:3" ht="15">
      <c r="B184" s="46"/>
      <c r="C184" s="46"/>
    </row>
    <row r="185" spans="2:3" ht="15">
      <c r="B185" s="46"/>
      <c r="C185" s="46"/>
    </row>
    <row r="186" spans="2:3" ht="15">
      <c r="B186" s="46"/>
      <c r="C186" s="46"/>
    </row>
  </sheetData>
  <sheetProtection/>
  <autoFilter ref="E7:G171"/>
  <mergeCells count="172">
    <mergeCell ref="B171:G171"/>
    <mergeCell ref="B103:D103"/>
    <mergeCell ref="B104:D104"/>
    <mergeCell ref="B161:D161"/>
    <mergeCell ref="B162:D162"/>
    <mergeCell ref="B164:D164"/>
    <mergeCell ref="B157:D157"/>
    <mergeCell ref="B158:D158"/>
    <mergeCell ref="B167:D167"/>
    <mergeCell ref="B168:D168"/>
    <mergeCell ref="B169:D169"/>
    <mergeCell ref="B170:D170"/>
    <mergeCell ref="B150:D150"/>
    <mergeCell ref="B151:D151"/>
    <mergeCell ref="B152:D152"/>
    <mergeCell ref="B163:D163"/>
    <mergeCell ref="B165:D165"/>
    <mergeCell ref="B166:D166"/>
    <mergeCell ref="B153:D153"/>
    <mergeCell ref="B154:D154"/>
    <mergeCell ref="B156:D156"/>
    <mergeCell ref="B144:D144"/>
    <mergeCell ref="B145:D145"/>
    <mergeCell ref="B146:D146"/>
    <mergeCell ref="B147:D147"/>
    <mergeCell ref="B148:D148"/>
    <mergeCell ref="B149:D149"/>
    <mergeCell ref="B139:D139"/>
    <mergeCell ref="B140:D140"/>
    <mergeCell ref="B141:D141"/>
    <mergeCell ref="B142:D142"/>
    <mergeCell ref="B143:D143"/>
    <mergeCell ref="B155:D155"/>
    <mergeCell ref="B133:D133"/>
    <mergeCell ref="B134:D134"/>
    <mergeCell ref="B135:D135"/>
    <mergeCell ref="B136:D136"/>
    <mergeCell ref="B137:D137"/>
    <mergeCell ref="B138:D138"/>
    <mergeCell ref="B127:D127"/>
    <mergeCell ref="B128:D128"/>
    <mergeCell ref="B129:D129"/>
    <mergeCell ref="B130:D130"/>
    <mergeCell ref="B131:D131"/>
    <mergeCell ref="B132:D132"/>
    <mergeCell ref="B121:D121"/>
    <mergeCell ref="B122:D122"/>
    <mergeCell ref="B123:D123"/>
    <mergeCell ref="B124:D124"/>
    <mergeCell ref="B125:D125"/>
    <mergeCell ref="B126:D126"/>
    <mergeCell ref="B115:D115"/>
    <mergeCell ref="B116:D116"/>
    <mergeCell ref="B117:D117"/>
    <mergeCell ref="B118:D118"/>
    <mergeCell ref="B119:D119"/>
    <mergeCell ref="B120:D120"/>
    <mergeCell ref="B109:D109"/>
    <mergeCell ref="B110:D110"/>
    <mergeCell ref="B111:D111"/>
    <mergeCell ref="B112:D112"/>
    <mergeCell ref="B113:D113"/>
    <mergeCell ref="B114:D114"/>
    <mergeCell ref="B105:D105"/>
    <mergeCell ref="B106:D106"/>
    <mergeCell ref="B96:D96"/>
    <mergeCell ref="B95:D95"/>
    <mergeCell ref="B107:D107"/>
    <mergeCell ref="B108:D108"/>
    <mergeCell ref="B80:D80"/>
    <mergeCell ref="B81:D81"/>
    <mergeCell ref="B93:D93"/>
    <mergeCell ref="B94:D94"/>
    <mergeCell ref="B101:D101"/>
    <mergeCell ref="B102:D102"/>
    <mergeCell ref="B91:D91"/>
    <mergeCell ref="B92:D92"/>
    <mergeCell ref="B82:D82"/>
    <mergeCell ref="B83:D83"/>
    <mergeCell ref="B71:D71"/>
    <mergeCell ref="B72:D72"/>
    <mergeCell ref="B73:D73"/>
    <mergeCell ref="B74:D74"/>
    <mergeCell ref="B75:D75"/>
    <mergeCell ref="B86:D86"/>
    <mergeCell ref="B76:D76"/>
    <mergeCell ref="B77:D77"/>
    <mergeCell ref="B78:D78"/>
    <mergeCell ref="B79:D79"/>
    <mergeCell ref="B64:D64"/>
    <mergeCell ref="B65:D65"/>
    <mergeCell ref="B67:D67"/>
    <mergeCell ref="B68:D68"/>
    <mergeCell ref="B69:D69"/>
    <mergeCell ref="B70:D70"/>
    <mergeCell ref="B58:D58"/>
    <mergeCell ref="B59:D59"/>
    <mergeCell ref="B60:D60"/>
    <mergeCell ref="B61:D61"/>
    <mergeCell ref="B62:D62"/>
    <mergeCell ref="B63:D63"/>
    <mergeCell ref="B53:D53"/>
    <mergeCell ref="B54:D54"/>
    <mergeCell ref="B51:D51"/>
    <mergeCell ref="B55:D55"/>
    <mergeCell ref="B56:D56"/>
    <mergeCell ref="B57:D57"/>
    <mergeCell ref="B31:D31"/>
    <mergeCell ref="B32:D32"/>
    <mergeCell ref="B39:D39"/>
    <mergeCell ref="B40:D40"/>
    <mergeCell ref="B43:D43"/>
    <mergeCell ref="B33:D33"/>
    <mergeCell ref="B34:D34"/>
    <mergeCell ref="B35:D35"/>
    <mergeCell ref="B36:D36"/>
    <mergeCell ref="B42:D42"/>
    <mergeCell ref="B25:D25"/>
    <mergeCell ref="B26:D26"/>
    <mergeCell ref="B27:D27"/>
    <mergeCell ref="B28:D28"/>
    <mergeCell ref="B29:D29"/>
    <mergeCell ref="B30:D30"/>
    <mergeCell ref="B17:D17"/>
    <mergeCell ref="B18:D18"/>
    <mergeCell ref="B21:D21"/>
    <mergeCell ref="B22:D22"/>
    <mergeCell ref="B23:D23"/>
    <mergeCell ref="B24:D24"/>
    <mergeCell ref="B9:D9"/>
    <mergeCell ref="B10:D10"/>
    <mergeCell ref="B11:D11"/>
    <mergeCell ref="B12:D12"/>
    <mergeCell ref="B49:D49"/>
    <mergeCell ref="B19:D19"/>
    <mergeCell ref="B13:D13"/>
    <mergeCell ref="B14:D14"/>
    <mergeCell ref="B15:D15"/>
    <mergeCell ref="B16:D16"/>
    <mergeCell ref="B3:J3"/>
    <mergeCell ref="B4:J4"/>
    <mergeCell ref="H5:J5"/>
    <mergeCell ref="B6:D7"/>
    <mergeCell ref="E6:G6"/>
    <mergeCell ref="H6:H7"/>
    <mergeCell ref="I6:J6"/>
    <mergeCell ref="B48:D48"/>
    <mergeCell ref="B41:D41"/>
    <mergeCell ref="B50:D50"/>
    <mergeCell ref="B45:D45"/>
    <mergeCell ref="B46:D46"/>
    <mergeCell ref="B52:D52"/>
    <mergeCell ref="B1:J1"/>
    <mergeCell ref="B97:D97"/>
    <mergeCell ref="B98:D98"/>
    <mergeCell ref="B99:D99"/>
    <mergeCell ref="B100:D100"/>
    <mergeCell ref="B8:D8"/>
    <mergeCell ref="B89:D89"/>
    <mergeCell ref="B84:D84"/>
    <mergeCell ref="B37:D37"/>
    <mergeCell ref="B38:D38"/>
    <mergeCell ref="B159:D159"/>
    <mergeCell ref="B160:D160"/>
    <mergeCell ref="B66:D66"/>
    <mergeCell ref="B20:D20"/>
    <mergeCell ref="B87:D87"/>
    <mergeCell ref="B88:D88"/>
    <mergeCell ref="B85:D85"/>
    <mergeCell ref="B90:D90"/>
    <mergeCell ref="B44:D44"/>
    <mergeCell ref="B47:D47"/>
  </mergeCells>
  <printOptions/>
  <pageMargins left="1.0236220472440944" right="0.2362204724409449" top="0.35433070866141736" bottom="0.35433070866141736" header="0.31496062992125984" footer="0.31496062992125984"/>
  <pageSetup fitToHeight="0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18"/>
  <sheetViews>
    <sheetView tabSelected="1" zoomScalePageLayoutView="0" workbookViewId="0" topLeftCell="A16">
      <selection activeCell="B1" sqref="B1:F18"/>
    </sheetView>
  </sheetViews>
  <sheetFormatPr defaultColWidth="9.140625" defaultRowHeight="15"/>
  <cols>
    <col min="2" max="2" width="25.421875" style="0" customWidth="1"/>
    <col min="3" max="3" width="25.7109375" style="0" customWidth="1"/>
    <col min="4" max="4" width="9.8515625" style="0" customWidth="1"/>
    <col min="5" max="6" width="9.57421875" style="0" customWidth="1"/>
  </cols>
  <sheetData>
    <row r="1" spans="2:6" ht="14.25">
      <c r="B1" s="222" t="s">
        <v>254</v>
      </c>
      <c r="C1" s="222"/>
      <c r="D1" s="222"/>
      <c r="E1" s="222"/>
      <c r="F1" s="222"/>
    </row>
    <row r="3" spans="2:6" ht="14.25">
      <c r="B3" s="222" t="s">
        <v>255</v>
      </c>
      <c r="C3" s="222"/>
      <c r="D3" s="222"/>
      <c r="E3" s="222"/>
      <c r="F3" s="222"/>
    </row>
    <row r="5" spans="2:6" ht="33.75" customHeight="1">
      <c r="B5" s="228" t="s">
        <v>215</v>
      </c>
      <c r="C5" s="228"/>
      <c r="D5" s="228"/>
      <c r="E5" s="228"/>
      <c r="F5" s="228"/>
    </row>
    <row r="6" ht="14.25">
      <c r="F6" s="107" t="s">
        <v>38</v>
      </c>
    </row>
    <row r="7" spans="2:6" ht="14.25">
      <c r="B7" s="223" t="s">
        <v>9</v>
      </c>
      <c r="C7" s="223" t="s">
        <v>39</v>
      </c>
      <c r="D7" s="224" t="s">
        <v>40</v>
      </c>
      <c r="E7" s="226" t="s">
        <v>37</v>
      </c>
      <c r="F7" s="227"/>
    </row>
    <row r="8" spans="2:6" ht="14.25">
      <c r="B8" s="223"/>
      <c r="C8" s="223"/>
      <c r="D8" s="225"/>
      <c r="E8" s="102" t="s">
        <v>43</v>
      </c>
      <c r="F8" s="102" t="s">
        <v>44</v>
      </c>
    </row>
    <row r="9" spans="2:10" ht="70.5" customHeight="1">
      <c r="B9" s="98" t="s">
        <v>195</v>
      </c>
      <c r="C9" s="99" t="s">
        <v>196</v>
      </c>
      <c r="D9" s="105">
        <f>SUM(D10)</f>
        <v>31533.70000000001</v>
      </c>
      <c r="E9" s="105">
        <f>SUM(E10)</f>
        <v>1248.0000000000582</v>
      </c>
      <c r="F9" s="105">
        <f>SUM(F10)</f>
        <v>967.6000000000349</v>
      </c>
      <c r="J9" s="106"/>
    </row>
    <row r="10" spans="2:10" ht="42" customHeight="1">
      <c r="B10" s="100" t="s">
        <v>197</v>
      </c>
      <c r="C10" s="100" t="s">
        <v>198</v>
      </c>
      <c r="D10" s="104">
        <f>SUM(D15+D11)</f>
        <v>31533.70000000001</v>
      </c>
      <c r="E10" s="104">
        <f>SUM(E15+E11)</f>
        <v>1248.0000000000582</v>
      </c>
      <c r="F10" s="104">
        <f>SUM(F15+F11)</f>
        <v>967.6000000000349</v>
      </c>
      <c r="J10" s="106"/>
    </row>
    <row r="11" spans="2:6" ht="27" customHeight="1">
      <c r="B11" s="99" t="s">
        <v>199</v>
      </c>
      <c r="C11" s="99" t="s">
        <v>200</v>
      </c>
      <c r="D11" s="103">
        <f>SUM(D12)</f>
        <v>-450646.80000000005</v>
      </c>
      <c r="E11" s="103">
        <f aca="true" t="shared" si="0" ref="E11:F13">SUM(E12)</f>
        <v>-413319.39999999997</v>
      </c>
      <c r="F11" s="103">
        <f t="shared" si="0"/>
        <v>-432083.60000000003</v>
      </c>
    </row>
    <row r="12" spans="2:6" ht="29.25" customHeight="1">
      <c r="B12" s="101" t="s">
        <v>201</v>
      </c>
      <c r="C12" s="101" t="s">
        <v>202</v>
      </c>
      <c r="D12" s="103">
        <f>SUM(D13)</f>
        <v>-450646.80000000005</v>
      </c>
      <c r="E12" s="103">
        <f t="shared" si="0"/>
        <v>-413319.39999999997</v>
      </c>
      <c r="F12" s="103">
        <f t="shared" si="0"/>
        <v>-432083.60000000003</v>
      </c>
    </row>
    <row r="13" spans="2:6" ht="39.75" customHeight="1">
      <c r="B13" s="101" t="s">
        <v>203</v>
      </c>
      <c r="C13" s="101" t="s">
        <v>204</v>
      </c>
      <c r="D13" s="103">
        <f>SUM(D14)</f>
        <v>-450646.80000000005</v>
      </c>
      <c r="E13" s="103">
        <f t="shared" si="0"/>
        <v>-413319.39999999997</v>
      </c>
      <c r="F13" s="103">
        <f t="shared" si="0"/>
        <v>-432083.60000000003</v>
      </c>
    </row>
    <row r="14" spans="2:6" ht="67.5" customHeight="1">
      <c r="B14" s="101" t="s">
        <v>205</v>
      </c>
      <c r="C14" s="101" t="s">
        <v>206</v>
      </c>
      <c r="D14" s="103">
        <f>-SUM(доходы!D52)</f>
        <v>-450646.80000000005</v>
      </c>
      <c r="E14" s="103">
        <f>-SUM(доходы!E52)</f>
        <v>-413319.39999999997</v>
      </c>
      <c r="F14" s="103">
        <f>-SUM(доходы!F52)</f>
        <v>-432083.60000000003</v>
      </c>
    </row>
    <row r="15" spans="2:6" ht="30" customHeight="1">
      <c r="B15" s="99" t="s">
        <v>207</v>
      </c>
      <c r="C15" s="99" t="s">
        <v>208</v>
      </c>
      <c r="D15" s="103">
        <f>SUM(D16)</f>
        <v>482180.50000000006</v>
      </c>
      <c r="E15" s="103">
        <f aca="true" t="shared" si="1" ref="E15:F17">SUM(E16)</f>
        <v>414567.4</v>
      </c>
      <c r="F15" s="103">
        <f t="shared" si="1"/>
        <v>433051.20000000007</v>
      </c>
    </row>
    <row r="16" spans="2:6" ht="28.5" customHeight="1">
      <c r="B16" s="101" t="s">
        <v>209</v>
      </c>
      <c r="C16" s="101" t="s">
        <v>210</v>
      </c>
      <c r="D16" s="103">
        <f>SUM(D17)</f>
        <v>482180.50000000006</v>
      </c>
      <c r="E16" s="103">
        <f t="shared" si="1"/>
        <v>414567.4</v>
      </c>
      <c r="F16" s="103">
        <f t="shared" si="1"/>
        <v>433051.20000000007</v>
      </c>
    </row>
    <row r="17" spans="2:6" ht="39" customHeight="1">
      <c r="B17" s="101" t="s">
        <v>211</v>
      </c>
      <c r="C17" s="101" t="s">
        <v>212</v>
      </c>
      <c r="D17" s="103">
        <f>SUM(D18)</f>
        <v>482180.50000000006</v>
      </c>
      <c r="E17" s="103">
        <f t="shared" si="1"/>
        <v>414567.4</v>
      </c>
      <c r="F17" s="103">
        <f t="shared" si="1"/>
        <v>433051.20000000007</v>
      </c>
    </row>
    <row r="18" spans="2:6" ht="81.75" customHeight="1">
      <c r="B18" s="101" t="s">
        <v>213</v>
      </c>
      <c r="C18" s="101" t="s">
        <v>214</v>
      </c>
      <c r="D18" s="103">
        <f>SUM('ведомственная стр-ра'!I177)</f>
        <v>482180.50000000006</v>
      </c>
      <c r="E18" s="103">
        <f>SUM('ведомственная стр-ра'!J177)</f>
        <v>414567.4</v>
      </c>
      <c r="F18" s="103">
        <f>SUM('ведомственная стр-ра'!K177)</f>
        <v>433051.20000000007</v>
      </c>
    </row>
  </sheetData>
  <sheetProtection/>
  <mergeCells count="7">
    <mergeCell ref="B1:F1"/>
    <mergeCell ref="B7:B8"/>
    <mergeCell ref="C7:C8"/>
    <mergeCell ref="D7:D8"/>
    <mergeCell ref="E7:F7"/>
    <mergeCell ref="B5:F5"/>
    <mergeCell ref="B3:F3"/>
  </mergeCells>
  <printOptions/>
  <pageMargins left="1.1023622047244095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2011-09-09T10:43:07Z</cp:lastPrinted>
  <dcterms:created xsi:type="dcterms:W3CDTF">2006-09-28T05:33:49Z</dcterms:created>
  <dcterms:modified xsi:type="dcterms:W3CDTF">2023-12-08T10:23:14Z</dcterms:modified>
  <cp:category/>
  <cp:version/>
  <cp:contentType/>
  <cp:contentStatus/>
</cp:coreProperties>
</file>